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bwm-my.sharepoint.com/personal/gnh186_rbwm_gov_uk/Documents/Website/Website uploads/Employers/Employer Forms/"/>
    </mc:Choice>
  </mc:AlternateContent>
  <xr:revisionPtr revIDLastSave="0" documentId="8_{0283FD17-D89F-42CA-9589-ECFF54DC1805}" xr6:coauthVersionLast="47" xr6:coauthVersionMax="47" xr10:uidLastSave="{00000000-0000-0000-0000-000000000000}"/>
  <bookViews>
    <workbookView xWindow="-110" yWindow="-110" windowWidth="19420" windowHeight="10300" firstSheet="2" activeTab="5" xr2:uid="{A384E684-B809-4DBC-A35B-61D8E983D84B}"/>
  </bookViews>
  <sheets>
    <sheet name="General Notes" sheetId="1" r:id="rId1"/>
    <sheet name="Spreadsheet notes" sheetId="4" r:id="rId2"/>
    <sheet name="Inputs" sheetId="2" r:id="rId3"/>
    <sheet name="Member Lump sum only" sheetId="3" r:id="rId4"/>
    <sheet name="Member Options" sheetId="6" r:id="rId5"/>
    <sheet name="Info for LGPS fund" sheetId="7" r:id="rId6"/>
  </sheets>
  <calcPr calcId="191028"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A16" i="2"/>
  <c r="B16" i="2" s="1"/>
  <c r="E36" i="2"/>
  <c r="E37" i="2"/>
  <c r="E38" i="2"/>
  <c r="E35" i="2"/>
  <c r="E12" i="2"/>
  <c r="D33" i="7"/>
  <c r="D31" i="7"/>
  <c r="D30" i="7"/>
  <c r="D29" i="7"/>
  <c r="D34" i="7" s="1"/>
  <c r="A72" i="6"/>
  <c r="A55" i="3"/>
  <c r="F4" i="3"/>
  <c r="E4" i="3"/>
  <c r="F4" i="6"/>
  <c r="E4" i="6"/>
  <c r="E3" i="6"/>
  <c r="F5" i="7"/>
  <c r="D32" i="7"/>
  <c r="E33" i="6"/>
  <c r="F20" i="7"/>
  <c r="F9" i="2"/>
  <c r="E14" i="7" s="1"/>
  <c r="D8" i="7"/>
  <c r="B8" i="7"/>
  <c r="B3" i="7"/>
  <c r="F4" i="7"/>
  <c r="F3" i="7"/>
  <c r="B4" i="7"/>
  <c r="A3" i="7"/>
  <c r="E3" i="7"/>
  <c r="E4" i="7"/>
  <c r="A4" i="7"/>
  <c r="G34" i="6"/>
  <c r="C15" i="6"/>
  <c r="E6" i="6"/>
  <c r="C6" i="6"/>
  <c r="F3" i="6"/>
  <c r="B4" i="6"/>
  <c r="A4" i="6"/>
  <c r="B3" i="6"/>
  <c r="A3" i="6"/>
  <c r="A9" i="4"/>
  <c r="C15" i="3"/>
  <c r="A4" i="3"/>
  <c r="E3" i="3"/>
  <c r="A3" i="3"/>
  <c r="E6" i="3"/>
  <c r="C6" i="3"/>
  <c r="B4" i="3"/>
  <c r="F3" i="3"/>
  <c r="B3" i="3"/>
  <c r="E29" i="7" l="1"/>
  <c r="F8" i="2"/>
  <c r="E18" i="2"/>
  <c r="D17" i="2"/>
  <c r="C31" i="2"/>
  <c r="F13" i="7" s="1"/>
  <c r="F14" i="7" s="1"/>
  <c r="G16" i="2"/>
  <c r="F16" i="2"/>
  <c r="A17" i="2"/>
  <c r="B17" i="2" s="1"/>
  <c r="E11" i="2"/>
  <c r="A5" i="1"/>
  <c r="A11" i="1" s="1"/>
  <c r="A13" i="1" s="1"/>
  <c r="A15" i="1" s="1"/>
  <c r="D18" i="2" l="1"/>
  <c r="F17" i="2"/>
  <c r="C32" i="2"/>
  <c r="F18" i="2"/>
  <c r="D19" i="2"/>
  <c r="F19" i="2" s="1"/>
  <c r="G17" i="2"/>
  <c r="G18" i="2"/>
  <c r="E19" i="2"/>
  <c r="F10" i="3" l="1"/>
  <c r="F10" i="6"/>
  <c r="G35" i="6" s="1"/>
  <c r="D20" i="2"/>
  <c r="F20" i="2" s="1"/>
  <c r="G19" i="2"/>
  <c r="E20" i="2"/>
  <c r="A18" i="2" l="1"/>
  <c r="B18" i="2" s="1"/>
  <c r="D21" i="2"/>
  <c r="F21" i="2"/>
  <c r="D22" i="2"/>
  <c r="G20" i="2"/>
  <c r="E21" i="2"/>
  <c r="A19" i="2" l="1"/>
  <c r="B19" i="2" s="1"/>
  <c r="F22" i="2"/>
  <c r="D23" i="2"/>
  <c r="E22" i="2"/>
  <c r="G21" i="2"/>
  <c r="A20" i="2" l="1"/>
  <c r="D24" i="2"/>
  <c r="F23" i="2"/>
  <c r="E23" i="2"/>
  <c r="G22" i="2"/>
  <c r="B20" i="2" l="1"/>
  <c r="A21" i="2" s="1"/>
  <c r="D25" i="2"/>
  <c r="F24" i="2"/>
  <c r="E24" i="2"/>
  <c r="G23" i="2"/>
  <c r="B21" i="2" l="1"/>
  <c r="A22" i="2" s="1"/>
  <c r="B22" i="2" s="1"/>
  <c r="A23" i="2" s="1"/>
  <c r="B23" i="2" s="1"/>
  <c r="A24" i="2" s="1"/>
  <c r="B24" i="2" s="1"/>
  <c r="D26" i="2"/>
  <c r="F25" i="2"/>
  <c r="E25" i="2"/>
  <c r="G24" i="2"/>
  <c r="A25" i="2" l="1"/>
  <c r="B25" i="2" s="1"/>
  <c r="F26" i="2"/>
  <c r="D27" i="2"/>
  <c r="G25" i="2"/>
  <c r="E26" i="2"/>
  <c r="A26" i="2" l="1"/>
  <c r="B26" i="2" s="1"/>
  <c r="F27" i="2"/>
  <c r="D28" i="2"/>
  <c r="G26" i="2"/>
  <c r="E27" i="2"/>
  <c r="A27" i="2" l="1"/>
  <c r="B27" i="2" s="1"/>
  <c r="F28" i="2"/>
  <c r="D29" i="2"/>
  <c r="F29" i="2" s="1"/>
  <c r="G27" i="2"/>
  <c r="E28" i="2"/>
  <c r="F31" i="2" l="1"/>
  <c r="F35" i="2" s="1"/>
  <c r="G28" i="2"/>
  <c r="E29" i="2"/>
  <c r="G29" i="2" s="1"/>
  <c r="A28" i="2" l="1"/>
  <c r="B28" i="2" s="1"/>
  <c r="G31" i="2"/>
  <c r="F17" i="7" s="1"/>
  <c r="F8" i="3"/>
  <c r="D23" i="3" s="1"/>
  <c r="F8" i="6"/>
  <c r="F24" i="6" s="1"/>
  <c r="F16" i="7"/>
  <c r="F38" i="2"/>
  <c r="F37" i="2"/>
  <c r="D34" i="6"/>
  <c r="F36" i="2"/>
  <c r="A29" i="2" l="1"/>
  <c r="B29" i="2" s="1"/>
  <c r="G36" i="2"/>
  <c r="G38" i="2"/>
  <c r="G35" i="2"/>
  <c r="G37" i="2"/>
</calcChain>
</file>

<file path=xl/sharedStrings.xml><?xml version="1.0" encoding="utf-8"?>
<sst xmlns="http://schemas.openxmlformats.org/spreadsheetml/2006/main" count="202" uniqueCount="164">
  <si>
    <t>General notes on unpaid leave for employers and administrators</t>
  </si>
  <si>
    <t xml:space="preserve">This spreadsheet can only be used to work out the cost of buying back pension 'lost' if the arrangement is a Qualifying Additional Pension Arrangement (QAPA). An arrangement is a QAPA if: 
- an LGPS member in England or Wales took a continuous period of authorised unpaid leave of more than 14 days that started after 31 March 2026, and
- the member elects to pay contributions to buy back the pension 'lost' in that unpaid period within a year of returning to work, or within a longer period allowed by the employer. The election must be made while the member is in the same employment they were in when they took the unpaid leave. </t>
  </si>
  <si>
    <r>
      <t xml:space="preserve">Certain APC arrangements can be set up after 31 March 2026 that are </t>
    </r>
    <r>
      <rPr>
        <b/>
        <sz val="11"/>
        <color theme="1"/>
        <rFont val="Aptos Narrow"/>
        <family val="2"/>
        <scheme val="minor"/>
      </rPr>
      <t>not QAPAs</t>
    </r>
    <r>
      <rPr>
        <sz val="11"/>
        <color theme="1"/>
        <rFont val="Aptos Narrow"/>
        <family val="2"/>
        <scheme val="minor"/>
      </rPr>
      <t>. The cost of these arrangements is based on the age-related Additional Pension Contribution (APC) factors currently in force. Members and employers can use the calculators on the LGPS member website for these APC contracts: 
- if the member wants to boost their pension, or the employer wants to award pension under regulation 16 of the LGPS Regulations 2013, use the Buy extra pension calculator:</t>
    </r>
  </si>
  <si>
    <t>Buy extra pension calculator :: LGPS</t>
  </si>
  <si>
    <t>- if the member is buying 'lost' pension and the authorised absence started before 1 April 2026, the member was on strike, or the absence started after 31 March 2026 and the member is electing more than a year after returning to work, use the Buy lost pension calculator:</t>
  </si>
  <si>
    <t>Buy lost pension calculator :: LGPS</t>
  </si>
  <si>
    <t>The employer is required to meet two thirds of the cost if the member is buying back pension lost during a period of absence that started before 1 April 2026, if the member elects within 30 days of returning to work (or within a longer time limit set by the employer).</t>
  </si>
  <si>
    <t>The employer may voluntarily contribute to other APC arrangements that are not QAPAs.</t>
  </si>
  <si>
    <t>Where the arrangement is a QAPA, the cost of buying the lost pension is based on the contributions that the member and employer would have paid if the member had been at work receiving their normal pay. This could involve more than one employer contribution rate if the absence spanned 1 April in a year that the employer contribution rate changed. The member contribution rate may also change if the absence spanned 1 April. Depending on the employer's policy on reviewing the member contribution rate midyear, this rate could change at other times if there was a pay award or re-grading exercise etc in the unpaid period.</t>
  </si>
  <si>
    <t>If the member was in the 50/50 section immediately before the authorised absence, the cost of buying the lost pension is based on the 50/50 section contribution rate.</t>
  </si>
  <si>
    <t xml:space="preserve">If a member is not returning to work after a period of authorised unpaid leave, they may still elect to start a QAPA to cover the period for pension purposes. They would need to do so before their leaving date and they would have to pay their share of the contributions by lump sum direct to the administering authority. Employers may need to amend the information sent to members in this group. </t>
  </si>
  <si>
    <t xml:space="preserve">When a member returns to work after an authorised unpaid break, they have a year to apply to pay extra to buy the pension they have 'lost'. The employer may allow them longer to decide, but they must make the election while they are in the same employment they were in when they took the leave. Employers may give a shorter decision period if the member is due to leave their employment. </t>
  </si>
  <si>
    <t>There may be a long gap between the unpaid break and the date of the member's decision on paying extra contributions. Employers should check what information the LGPS administering authority requires about the break when it happens. It may be necessary to send information about the break in advance of the member's decision about whether to start a QAPA.</t>
  </si>
  <si>
    <t>Generally, a member can choose whether to pay by lump sum or regular contributions. An arrangement to pay by regular contributions can last for a year or a number of years. Where the amounts are small, the employer may choose not to offer the option to pay regular contributions.</t>
  </si>
  <si>
    <t xml:space="preserve">A contract to pay regular contributions must end before the member's Normal Pension Age (NPA) in the LGPS. This is the same as their State Pension Age. A member who is over NPA or will reach their NPA within a year can only pay by lump sum. You can check a member's State Pension Age on the GOV.UK website - you will need to know the member's date of birth: </t>
  </si>
  <si>
    <t>State Pension age timetable - GOV.UK</t>
  </si>
  <si>
    <t>Employers will need to give a deadline earlier than a year after the member returns to work if they are less than two years below their NPA.</t>
  </si>
  <si>
    <t>The employer is only obliged to pay the employer contributions in respect of an unpaid period of up to three years. However, the employer could voluntarily pay a share of the cost to cover the unpaid period beyond the first three years.</t>
  </si>
  <si>
    <t xml:space="preserve"> If a member takes a period of unpaid absence that lasts longer than three years, they may still pay extra through a QAPA to buy back the pension to cover the whole period. The member would be responsible for paying the full cost, employer and member contributions, for the period of leave beyond the first three years, unless the employer has chosen to pay the employer contributions. Employers will need to send amended communications to a member in this position.</t>
  </si>
  <si>
    <t xml:space="preserve">A member may choose to pay extra contributions to cover part of an unpaid period. A QAPA does not have to cover the whole unpaid period. They may also request to pay by regular contributions (where the employer has only offered payment by lump sum) or to spread the regular contributions over a different period. The LGPS regulations allow the LGPS administering authority to refuse an application to pay by regular contributions where it would not be practical to do so. This would generally occur when the amounts involved are very small. Employers should check the administering authority's policy and align their process with theirs. Employers should provide an alternative quote on request based on covering part of the unpaid period or using an alternative payment arrangement where it is reasonable to do so.  </t>
  </si>
  <si>
    <t xml:space="preserve">If a member chooses to pay by regular contributions, they can end a QAPA contract early by giving one month's written notice to the administering authority. The administering authority must let the employer know as soon as possible so that the extra contributions stop at the appropriate time. </t>
  </si>
  <si>
    <r>
      <t xml:space="preserve">A member may start a second QAPA in relation to a single unpaid absence in certain circumstances: 
- they paid a QAPA by lump sum to cover </t>
    </r>
    <r>
      <rPr>
        <b/>
        <sz val="11"/>
        <color theme="1"/>
        <rFont val="Aptos Narrow"/>
        <family val="2"/>
        <scheme val="minor"/>
      </rPr>
      <t>part</t>
    </r>
    <r>
      <rPr>
        <sz val="11"/>
        <color theme="1"/>
        <rFont val="Aptos Narrow"/>
        <family val="2"/>
        <scheme val="minor"/>
      </rPr>
      <t xml:space="preserve"> of an unpaid period
- they started a QAPA to cover </t>
    </r>
    <r>
      <rPr>
        <b/>
        <sz val="11"/>
        <color theme="1"/>
        <rFont val="Aptos Narrow"/>
        <family val="2"/>
        <scheme val="minor"/>
      </rPr>
      <t>part</t>
    </r>
    <r>
      <rPr>
        <sz val="11"/>
        <color theme="1"/>
        <rFont val="Aptos Narrow"/>
        <family val="2"/>
        <scheme val="minor"/>
      </rPr>
      <t xml:space="preserve"> of an unpaid period by regular contributions
- they started a QAPA to cover all or part of an unpaid period by making regular contributions and ended that contract early.
If the member is in the same employment, they can elect to start a further QAPA to cover the remainder of the unpaid period within a year of the date they returned to work after the unpaid leave, or a later date allowed by the employer. </t>
    </r>
  </si>
  <si>
    <t xml:space="preserve">There is a limit on the total amount of pension an LGPS member can buy. Any pension bought through a QAPA is included when assessing whether that limit has been reached. The limit in 2026/27 is £9,054. Most members will not be affected. However, any member who has reached the limit will not able to start a QAPA. A QAPA may need to be amended if the member is very close to the limit. The administering authority will let the employer know if any QAPA has to be cancelled or amended. </t>
  </si>
  <si>
    <t>Notes on using this spreadsheet</t>
  </si>
  <si>
    <t>Input the relevant information on the 'Inputs' tab. You should generally only have to amend the yellow shaded cells. However, none of the cells are protected so you can make any local changes  to fit your processes.</t>
  </si>
  <si>
    <t>The cost of a QAPA may be paid by lump sum or regular contributions. Regular contributions must be paid over a year or multiple years. The contract length cannot be a part year. You can use the calculator to work out the cost of paying regular contributions over any number of years. The default options are 1, 2, 3 or 4 years but you can input a longer period if the cost is high. The maximum contract length you can use this spreadsheet for is 9 years. Employers may make local changes to the spreadsheet to allow a longer period if the cost of buying back an unpaid period is particularly high.</t>
  </si>
  <si>
    <t xml:space="preserve">The cost per pay period of regular contributions is based on the member being paid monthly as a default. You can change this to weekly or four weekly. You will have to make local changes for a member with a different pay frequency. The default is that the member is in the main section of the LGPS, but you can change this for a member in the 50/50 section. </t>
  </si>
  <si>
    <t xml:space="preserve">Input the unpaid leave dates and the pay the member would have received if they had been at work during this period. This is based on their normal pay. It is not increased for any non-contractual pay that the member typicaly receives, such as pay for non-contractual overtime. If the period spans a date on which the member or employer contribution rate changed, you will need to split the calculation at that date. </t>
  </si>
  <si>
    <t>Input the appropriate member and employer contribution rates. If the member was in the 50/50 section immediately before the unpaid leave period, the member contribution rate should be the reduced rate.</t>
  </si>
  <si>
    <r>
      <t>Use the '</t>
    </r>
    <r>
      <rPr>
        <b/>
        <sz val="11"/>
        <color theme="1"/>
        <rFont val="Aptos Narrow"/>
        <family val="2"/>
        <scheme val="minor"/>
      </rPr>
      <t>Member lump sum only</t>
    </r>
    <r>
      <rPr>
        <sz val="11"/>
        <color theme="1"/>
        <rFont val="Aptos Narrow"/>
        <family val="2"/>
        <scheme val="minor"/>
      </rPr>
      <t>' tab if you are not offering the member the option to pay regular contributions. This would apply if:
- the member is over SPA
- the member is within a year of SPA
- the amount payable is small and it would not be reasonable to spread the payments over a year
- the member is leaving less than a year after returning to work.</t>
    </r>
  </si>
  <si>
    <t>Some members will need to pay the lump sum directly to the pension fund. This would be the case if: 
- the member is not coming back to work after the unpaid period
- the member must pay by lump sum but their pay in a pay period is less than the lump sum due. 
You may need to provide additional information about the process to a member in this group.</t>
  </si>
  <si>
    <r>
      <t>Use the '</t>
    </r>
    <r>
      <rPr>
        <b/>
        <sz val="11"/>
        <color theme="1"/>
        <rFont val="Aptos Narrow"/>
        <family val="2"/>
        <scheme val="minor"/>
      </rPr>
      <t>Member options</t>
    </r>
    <r>
      <rPr>
        <sz val="11"/>
        <color theme="1"/>
        <rFont val="Aptos Narrow"/>
        <family val="2"/>
        <scheme val="minor"/>
      </rPr>
      <t xml:space="preserve">' tab if you are offering the member the option of paying regular contributions. Choose the period over which the contributions will be spread. If you wish to offer a payment period of more than 9 years, you will need to make local changes to the spreadsheet. </t>
    </r>
  </si>
  <si>
    <t xml:space="preserve">Input employer contact information on the form and at the end of the member notes. The form must generally be returned within a year of the date the member returned to work after the unpaid leave. Employers may want to substitute a different date in some cases. Use a later date if the employer has allowed the member longer to make a decision. Use an earlier date if the member is less than two years below their Normal Pension Age in the LGPS or if their leaving date has already been agreed. </t>
  </si>
  <si>
    <t xml:space="preserve">Send the form and notes to the member to be completed. These can be printed and sent by post or saved as a pdf and sent by email. </t>
  </si>
  <si>
    <t xml:space="preserve">The employer may need to send a revised quote if the member requests to cover part of the unpaid period or asks to pay regular contributions over a different period. </t>
  </si>
  <si>
    <t xml:space="preserve">If the member elects to pay the extra contributions by lump sum from their pay, the employer should arrange for the member and employer contributions to be deducted in the next available pay period. </t>
  </si>
  <si>
    <t xml:space="preserve">If the member elects to pay regular contributions, the employer should arrange for the extra member and employer contributions to start from the next available pay period. </t>
  </si>
  <si>
    <t xml:space="preserve">The employer must also let the administering authority know full details about the QAPA. They can use the 'Info for LGPS funds' tab to do this. They will need to confirm whether payment will be by lump sum or regular contributions, when the lump sum will be paid or the start and end dates of the regular contributions. Employers should also send a copy of the member's election to proceed with the QAPA to the administering authority. </t>
  </si>
  <si>
    <t>Authorised unpaid leave - inputs</t>
  </si>
  <si>
    <t>Employee Name</t>
  </si>
  <si>
    <t>NINo</t>
  </si>
  <si>
    <t>Pay ref</t>
  </si>
  <si>
    <t>Other ref</t>
  </si>
  <si>
    <t>Employer</t>
  </si>
  <si>
    <t>Member paid</t>
  </si>
  <si>
    <t>monthly</t>
  </si>
  <si>
    <t>Pay periods per year</t>
  </si>
  <si>
    <t>Main or 50/50?</t>
  </si>
  <si>
    <t>Main section</t>
  </si>
  <si>
    <t>Accrual rate</t>
  </si>
  <si>
    <t>Unpaid absence start date</t>
  </si>
  <si>
    <t>End date</t>
  </si>
  <si>
    <t>Contribution rate for period</t>
  </si>
  <si>
    <t>From</t>
  </si>
  <si>
    <t>To</t>
  </si>
  <si>
    <t>'Lost' Pay</t>
  </si>
  <si>
    <t>Member</t>
  </si>
  <si>
    <t>Member cost</t>
  </si>
  <si>
    <t>Employer cost</t>
  </si>
  <si>
    <t>Totals</t>
  </si>
  <si>
    <t>'Lost' pension</t>
  </si>
  <si>
    <t>Regular contributions</t>
  </si>
  <si>
    <t>Number of years</t>
  </si>
  <si>
    <t>For a long authorised absence, the additional contributions can be paid over a longer period</t>
  </si>
  <si>
    <t>Amend the figure in Column B to find the cost per pay period for a longer repayment period</t>
  </si>
  <si>
    <t>The contract must end before the member's Normal Pension Age in the LGPS. This is the same as their State Pension Age</t>
  </si>
  <si>
    <t xml:space="preserve">For older members, check the State Pension Age timetable </t>
  </si>
  <si>
    <t>Unpaid leave - LGPS member lump sum option</t>
  </si>
  <si>
    <t xml:space="preserve">Authorised unpaid leave from: </t>
  </si>
  <si>
    <t>To:</t>
  </si>
  <si>
    <t>Extra pension contributions to cover the unpaid period</t>
  </si>
  <si>
    <t>Extra yearly pension if you pay this optional cost</t>
  </si>
  <si>
    <t>Please complete the 'Your decision' section below to let us know if you would like to pay these optional contributions. Return the completed form to:</t>
  </si>
  <si>
    <t xml:space="preserve">Employer to enter return address or email address </t>
  </si>
  <si>
    <t>You must return this form by</t>
  </si>
  <si>
    <t>Your decision</t>
  </si>
  <si>
    <t>Please read the 'Unpaid leave - notes for LGPS members' before completing this form.</t>
  </si>
  <si>
    <t>Then sign and date Option 1 or 2 below to let us know your decision.</t>
  </si>
  <si>
    <r>
      <rPr>
        <b/>
        <sz val="12"/>
        <color theme="1"/>
        <rFont val="Aptos Narrow"/>
        <family val="2"/>
        <scheme val="minor"/>
      </rPr>
      <t xml:space="preserve">Option 1: </t>
    </r>
    <r>
      <rPr>
        <sz val="12"/>
        <color theme="1"/>
        <rFont val="Aptos Narrow"/>
        <family val="2"/>
        <scheme val="minor"/>
      </rPr>
      <t>I would like to pay optional pension contributions to cover the unpaid period of leave shown above</t>
    </r>
  </si>
  <si>
    <t xml:space="preserve">I understand that contributions of </t>
  </si>
  <si>
    <t>will be deducted from my pay in the first available pay period after I return this form</t>
  </si>
  <si>
    <t>I understand that my employer will share this information with the pension fund on my behalf</t>
  </si>
  <si>
    <t>Signed</t>
  </si>
  <si>
    <t>Date</t>
  </si>
  <si>
    <r>
      <rPr>
        <b/>
        <sz val="12"/>
        <color theme="1"/>
        <rFont val="Aptos Narrow"/>
        <family val="2"/>
        <scheme val="minor"/>
      </rPr>
      <t xml:space="preserve">Option 2: </t>
    </r>
    <r>
      <rPr>
        <sz val="12"/>
        <color theme="1"/>
        <rFont val="Aptos Narrow"/>
        <family val="2"/>
        <scheme val="minor"/>
      </rPr>
      <t>I do not wish to pay optional pension contributions to cover the unpaid period of leave shown above</t>
    </r>
  </si>
  <si>
    <t>Unpaid leave - notes for LGPS members</t>
  </si>
  <si>
    <t>A period of unpaid leave that lasts for 15 days or more does not count towards your LGPS pension. You can pay extra contributions to buy the pension you would have built up if you had been at work instead of being absent.
Please read these notes carefully before deciding whether to pay optional pension contributions to cover a period of unpaid leave. 
You may need to contact your employer for further information. Contact information is shown at the end of these notes.</t>
  </si>
  <si>
    <t xml:space="preserve">1. If you want to pay the optional pension contributions, you must return the form by the date shown. You must also return the form while you are in the same job you were in when you took the unpaid leave. </t>
  </si>
  <si>
    <t>2. You can start a contract to pay extra to cover an unpaid period if you miss the deadline, but the cost is likely to increase. Contact your employer for more information about this option.</t>
  </si>
  <si>
    <t xml:space="preserve">3. If you elect to pay the optional contributions by the date shown, your employer will also pay towards buying the extra pension. This is known as a Qualifying Additional Pension Arrangement or QAPA. Both you and your employer pay the pension contributions you would have paid if you had been at work receiving your normal pay. </t>
  </si>
  <si>
    <t>4. Your normal pay is based on your contractual pay. It does not include extra variable payments that you receive, such as pay for non-contractual overtime.</t>
  </si>
  <si>
    <t>5. You can pay extra to cover all or part of an unpaid absence. The information on the option form is based on the cost of covering the whole unpaid period. Contact your employer if you would like more information about paying extra to cover only part of the period.</t>
  </si>
  <si>
    <t xml:space="preserve">6. You can pay the optional contributions from your salary or directly to the pension fund. If you pay the pension fund directly, you would need to claim tax relief on the pension contributions by submitting a self-assessment tax return. If you pay the lump sum from your salary, you will automatically get tax relief. </t>
  </si>
  <si>
    <r>
      <t xml:space="preserve">7. It may be possible to spread the cost over a longer period instead of paying by lump sum. Contact your employer for more information about this option. You </t>
    </r>
    <r>
      <rPr>
        <b/>
        <sz val="12"/>
        <color theme="1"/>
        <rFont val="Aptos Narrow"/>
        <family val="2"/>
        <scheme val="minor"/>
      </rPr>
      <t>cannot</t>
    </r>
    <r>
      <rPr>
        <sz val="12"/>
        <color theme="1"/>
        <rFont val="Aptos Narrow"/>
        <family val="2"/>
        <scheme val="minor"/>
      </rPr>
      <t xml:space="preserve"> spread the cost over a longer period if: 
- you are over your Normal Pension Age (NPA) in the LGPS - this is the same as your State Pension Age
- you are less than a year under your NPA in the LGPS
- it would not be practical to spread the payments because the amounts are very small
- you are not returning to work after the unpaid leave.</t>
    </r>
  </si>
  <si>
    <t>8. The pension you buy will be added to your pension account in the year you pay for it. It will then be adjusted each year in line with the cost of living.</t>
  </si>
  <si>
    <t>9. The yearly pension you buy is paid when you take your LGPS pension. If you take it before NPA, it will be reduced for early payment, if you take it later, it will be increased. If you retire early because of ill health, redundancy or business efficiency, the pension you buy will not be reduced. If a survivor pension is paid to your partner or children when you die, this will include part of the extra pension you bought.</t>
  </si>
  <si>
    <r>
      <t xml:space="preserve">10. </t>
    </r>
    <r>
      <rPr>
        <b/>
        <sz val="12"/>
        <color theme="1"/>
        <rFont val="Aptos Narrow"/>
        <family val="2"/>
        <scheme val="minor"/>
      </rPr>
      <t xml:space="preserve">Tax implications
</t>
    </r>
    <r>
      <rPr>
        <sz val="12"/>
        <color theme="1"/>
        <rFont val="Aptos Narrow"/>
        <family val="2"/>
        <scheme val="minor"/>
      </rPr>
      <t>Any pension you buy will count towards the maximum pension you can build up in a year. Most people will not exceed this limit, but if you do, you may need to pay a tax charge. You can find out more about the annual allowance on the national website for LGPS members:</t>
    </r>
  </si>
  <si>
    <t>www.lgpsmember.org/your-pension/the-essentials/tax/</t>
  </si>
  <si>
    <r>
      <t xml:space="preserve">11. </t>
    </r>
    <r>
      <rPr>
        <b/>
        <sz val="12"/>
        <color theme="1"/>
        <rFont val="Aptos Narrow"/>
        <family val="2"/>
        <scheme val="minor"/>
      </rPr>
      <t xml:space="preserve">85-year rule protection
</t>
    </r>
    <r>
      <rPr>
        <sz val="12"/>
        <color theme="1"/>
        <rFont val="Aptos Narrow"/>
        <family val="2"/>
        <scheme val="minor"/>
      </rPr>
      <t>Members who joined the LGPS before 1 October 2006 may be protected by the 85-year rule. If you choose to pay extra to cover the unpaid period, then the period will count when working out your protection.</t>
    </r>
  </si>
  <si>
    <r>
      <t xml:space="preserve">12. </t>
    </r>
    <r>
      <rPr>
        <b/>
        <sz val="12"/>
        <color theme="1"/>
        <rFont val="Aptos Narrow"/>
        <family val="2"/>
        <scheme val="minor"/>
      </rPr>
      <t>Added pension limits</t>
    </r>
    <r>
      <rPr>
        <sz val="12"/>
        <color theme="1"/>
        <rFont val="Aptos Narrow"/>
        <family val="2"/>
        <scheme val="minor"/>
      </rPr>
      <t xml:space="preserve">
In the LGPS, there is a limit on how much additional pension you can buy. This includes additional pension to boost your retirement income and any extra pension you have bought to cover a period of unpaid leave. The limit applies to a member, not to each job or pension account. The limit for 2026/27 is £9,054 of annual pension. Most people will not reach this limit, but if you do, you will not be able to pay extra to cover a period of unpaid leave. Your pension fund or empoyer will let you know if you are affected.</t>
    </r>
  </si>
  <si>
    <t>13. You may wish to keep a copy of the form and these notes for your records.</t>
  </si>
  <si>
    <t xml:space="preserve">Return the completed form to: </t>
  </si>
  <si>
    <t xml:space="preserve">Contact your employer about this form: </t>
  </si>
  <si>
    <t xml:space="preserve">Employer to provide contact details for queries </t>
  </si>
  <si>
    <t>Unpaid leave - LGPS member options</t>
  </si>
  <si>
    <t xml:space="preserve">Employer to enter relevant address or email address </t>
  </si>
  <si>
    <t>Please read the 'Unpaid leave - notes for LGPS members' before making your decision.</t>
  </si>
  <si>
    <t>You can pay by lump sum or regular contributions each pay period.</t>
  </si>
  <si>
    <t>Sign and date Option 1, 2 or 3 below to let us know your decision.</t>
  </si>
  <si>
    <r>
      <rPr>
        <b/>
        <sz val="12"/>
        <color theme="1"/>
        <rFont val="Aptos Narrow"/>
        <family val="2"/>
        <scheme val="minor"/>
      </rPr>
      <t xml:space="preserve">Option 1: </t>
    </r>
    <r>
      <rPr>
        <sz val="12"/>
        <color theme="1"/>
        <rFont val="Aptos Narrow"/>
        <family val="2"/>
        <scheme val="minor"/>
      </rPr>
      <t xml:space="preserve">I would like to pay optional pension contributions to cover the unpaid period of </t>
    </r>
  </si>
  <si>
    <r>
      <t xml:space="preserve">leave shown above </t>
    </r>
    <r>
      <rPr>
        <b/>
        <sz val="12"/>
        <color theme="1"/>
        <rFont val="Aptos Narrow"/>
        <family val="2"/>
        <scheme val="minor"/>
      </rPr>
      <t>by lump sum</t>
    </r>
    <r>
      <rPr>
        <sz val="12"/>
        <color theme="1"/>
        <rFont val="Aptos Narrow"/>
        <family val="2"/>
        <scheme val="minor"/>
      </rPr>
      <t xml:space="preserve">. I understand that contributions of </t>
    </r>
  </si>
  <si>
    <t>will be deducted from my pay in the first available pay period after I return this form.</t>
  </si>
  <si>
    <t>I understand that my employer will share this information with the pension fund on my behalf.</t>
  </si>
  <si>
    <r>
      <t xml:space="preserve">Option 2: </t>
    </r>
    <r>
      <rPr>
        <sz val="12"/>
        <color theme="1"/>
        <rFont val="Aptos Narrow"/>
        <family val="2"/>
        <scheme val="minor"/>
      </rPr>
      <t xml:space="preserve">I would like to pay optional pension contributions to cover the unpaid period shown </t>
    </r>
  </si>
  <si>
    <r>
      <t xml:space="preserve">above by </t>
    </r>
    <r>
      <rPr>
        <b/>
        <sz val="12"/>
        <color theme="1"/>
        <rFont val="Aptos Narrow"/>
        <family val="2"/>
        <scheme val="minor"/>
      </rPr>
      <t xml:space="preserve">regular contributions </t>
    </r>
    <r>
      <rPr>
        <sz val="12"/>
        <color theme="1"/>
        <rFont val="Aptos Narrow"/>
        <family val="2"/>
        <scheme val="minor"/>
      </rPr>
      <t>over</t>
    </r>
  </si>
  <si>
    <t>I understand that contributions of</t>
  </si>
  <si>
    <t>will be deducted</t>
  </si>
  <si>
    <t>For each year I pay these additional contributions, I will buy extra yearly pension of</t>
  </si>
  <si>
    <t>I understand the extra contributions will start from the first pay period after I return this form</t>
  </si>
  <si>
    <r>
      <rPr>
        <b/>
        <sz val="12"/>
        <color theme="1"/>
        <rFont val="Aptos Narrow"/>
        <family val="2"/>
        <scheme val="minor"/>
      </rPr>
      <t xml:space="preserve">Option 3: </t>
    </r>
    <r>
      <rPr>
        <sz val="12"/>
        <color theme="1"/>
        <rFont val="Aptos Narrow"/>
        <family val="2"/>
        <scheme val="minor"/>
      </rPr>
      <t>I do not wish to pay optional pension contributions to cover the unpaid period of leave shown above</t>
    </r>
  </si>
  <si>
    <t>Years</t>
  </si>
  <si>
    <t>6. You can pay the optional contributions by lump sum or regular contributions. If you pay by regular contributions, the contract length must be a year or a number of years. You cannot spread the payments over a part-year.</t>
  </si>
  <si>
    <r>
      <t xml:space="preserve">7. </t>
    </r>
    <r>
      <rPr>
        <b/>
        <sz val="12"/>
        <color theme="1"/>
        <rFont val="Aptos Narrow"/>
        <family val="2"/>
        <scheme val="minor"/>
      </rPr>
      <t>Paying a lump sum</t>
    </r>
    <r>
      <rPr>
        <sz val="12"/>
        <color theme="1"/>
        <rFont val="Aptos Narrow"/>
        <family val="2"/>
        <scheme val="minor"/>
      </rPr>
      <t xml:space="preserve">
You can pay a lump sum from your salary or directly to the pension fund. If you pay the pension fund directly, you would need to claim tax relief on the pension contributions by submitting a self-assessment tax return. If you pay the lump sum from your salary, you will automatically get tax relief. </t>
    </r>
  </si>
  <si>
    <t>8. If you pay by lump sum, the pension you buy will be added to your pension account in the year you pay for it. It will then be adjusted each year in line with the cost of living.</t>
  </si>
  <si>
    <r>
      <t xml:space="preserve">9. </t>
    </r>
    <r>
      <rPr>
        <b/>
        <sz val="12"/>
        <color theme="1"/>
        <rFont val="Aptos Narrow"/>
        <family val="2"/>
        <scheme val="minor"/>
      </rPr>
      <t xml:space="preserve">Paying regular contributions
</t>
    </r>
    <r>
      <rPr>
        <sz val="12"/>
        <color theme="1"/>
        <rFont val="Aptos Narrow"/>
        <family val="2"/>
        <scheme val="minor"/>
      </rPr>
      <t xml:space="preserve">If you choose to pay by regular contributions, these will be deducted from your pay each pay period for the length of the contract. You will get tax relief on the extra pension contributions you pay. </t>
    </r>
  </si>
  <si>
    <t>10. The information on the form is based on a payment period suggested by your employer. It might be possible to spread the payments over a different period. You may wish to request a longer period to reduce the cost, or a shorter period to ensure the contributions are paid in full before your employment ends. Contact your employer to request a different payment period.</t>
  </si>
  <si>
    <t xml:space="preserve">11. An arrangement to pay by regular contributions must end before your Normal Pension Age (NPA) in the LGPS. Your NPA is the same as your State Pension Age. </t>
  </si>
  <si>
    <t xml:space="preserve">12. You cannot pay by regular contributions if:
- you are over your NPA
- you are less than a year below your NPA
- you are not returning to work after your unpaid leave  
- it would not be practical to spread the payments because the amount is very small. This could also mean that it will not be possible to spread the regular contributions over a longer period. </t>
  </si>
  <si>
    <t xml:space="preserve">13. The pension you buy in each year of the agreement will be added to your pension account in that year. It will then be adjusted in line with the cost of living at the end of each year. </t>
  </si>
  <si>
    <r>
      <t xml:space="preserve">12. </t>
    </r>
    <r>
      <rPr>
        <b/>
        <sz val="12"/>
        <color theme="1"/>
        <rFont val="Aptos Narrow"/>
        <family val="2"/>
        <scheme val="minor"/>
      </rPr>
      <t xml:space="preserve">Taking your pension
</t>
    </r>
    <r>
      <rPr>
        <sz val="12"/>
        <color theme="1"/>
        <rFont val="Aptos Narrow"/>
        <family val="2"/>
        <scheme val="minor"/>
      </rPr>
      <t xml:space="preserve">The yearly pension you buy is paid when you take your LGPS pension. If you take it before NPA, it will be reduced for early payment, if you take it later, it will be increased. If you retire early because of ill health, redundancy or business efficiency, the pension you buy will not be reduced. If a survivor pension is paid to your partner or children when you die, this will include part of the pension you bought. If you are paying by regular contributions and you die before the end of the payment period, any survivor pension will be based on the full pension you agreed to buy. </t>
    </r>
  </si>
  <si>
    <t>13. If you are paying by regular contributions and you leave the LGPS or choose to stop paying the extra contributions before the end of the payment period, you will be credited with the amount of pension you have paid for. If you have to retire because of your ill health and your pension is enhanced, you will be credited with the full amount of extra pension you agreed to buy.</t>
  </si>
  <si>
    <r>
      <t xml:space="preserve">14. </t>
    </r>
    <r>
      <rPr>
        <b/>
        <sz val="12"/>
        <color theme="1"/>
        <rFont val="Aptos Narrow"/>
        <family val="2"/>
        <scheme val="minor"/>
      </rPr>
      <t xml:space="preserve">Tax implications
</t>
    </r>
    <r>
      <rPr>
        <sz val="12"/>
        <color theme="1"/>
        <rFont val="Aptos Narrow"/>
        <family val="2"/>
        <scheme val="minor"/>
      </rPr>
      <t>Any pension you buy will count towards the maximum pension you can build up in a year. Most people will not exceed this limit, but if you do, you may need to pay a tax charge. You can find out more about the annual allowance on the national website for LGPS members:</t>
    </r>
  </si>
  <si>
    <r>
      <t xml:space="preserve">15. </t>
    </r>
    <r>
      <rPr>
        <b/>
        <sz val="12"/>
        <color theme="1"/>
        <rFont val="Aptos Narrow"/>
        <family val="2"/>
        <scheme val="minor"/>
      </rPr>
      <t xml:space="preserve">85-year rule protection
</t>
    </r>
    <r>
      <rPr>
        <sz val="12"/>
        <color theme="1"/>
        <rFont val="Aptos Narrow"/>
        <family val="2"/>
        <scheme val="minor"/>
      </rPr>
      <t xml:space="preserve">Members who joined the LGPS before 1 October 2006 may be protected by the 85-year rule. If you pay extra to cover an unpaid period, then the period will count when working out your protection. 
If you leave the LGPS or choose to stop paying the optional contributions before the end of the payment period, only the part of the unpaid period you have paid for will count towards your 85-year rule protection. If you have to retire because of your ill health and your pension is enhanced, the whole period of absence will count towards your protection. </t>
    </r>
  </si>
  <si>
    <r>
      <t xml:space="preserve">16. </t>
    </r>
    <r>
      <rPr>
        <b/>
        <sz val="12"/>
        <color theme="1"/>
        <rFont val="Aptos Narrow"/>
        <family val="2"/>
        <scheme val="minor"/>
      </rPr>
      <t>Added pension limits</t>
    </r>
    <r>
      <rPr>
        <sz val="12"/>
        <color theme="1"/>
        <rFont val="Aptos Narrow"/>
        <family val="2"/>
        <scheme val="minor"/>
      </rPr>
      <t xml:space="preserve">
In the LGPS, there is a limit on how much additional pension you can buy. This includes additional pension to boost your retirement income and any pension you have bought to cover a period of unpaid leave. The limit applies to a member, not to each job or pension account. The limit for 2026/27 is £9,054 of annual pension. Most people will not reach this limit, but if you do, you will not be able to pay extra to cover a period of unpaid leave. Your pension fund or empoyer will let you know if you are affected.</t>
    </r>
  </si>
  <si>
    <t>17. You may wish to keep a copy of the form and these notes for your records.</t>
  </si>
  <si>
    <t>Unpaid leave - information for LGPS pension fund</t>
  </si>
  <si>
    <t>Lump sum</t>
  </si>
  <si>
    <t>The member named above took a period of authorised unpaid leave:</t>
  </si>
  <si>
    <t>From:</t>
  </si>
  <si>
    <t>The member has elected to pay into a QAPA to cover the unpaid period</t>
  </si>
  <si>
    <t xml:space="preserve">The additional contributions will be paid by </t>
  </si>
  <si>
    <t>Pay 'lost' in the unpaid period</t>
  </si>
  <si>
    <t xml:space="preserve">Pension 'lost' in this period, based on membership of the </t>
  </si>
  <si>
    <t>Total member pension contributions payable</t>
  </si>
  <si>
    <t>Total employer pension contributions payable</t>
  </si>
  <si>
    <t>Lump sum contribution</t>
  </si>
  <si>
    <t xml:space="preserve">The member and employer contributions shown above will be deducted in </t>
  </si>
  <si>
    <t>If paying by lump sum, input the pay period when the lump sums will be deducted</t>
  </si>
  <si>
    <t>The member and employer contributions will be collected through regular contributions</t>
  </si>
  <si>
    <t>Complete the shaded areas below if paying by regular contributions</t>
  </si>
  <si>
    <t>Additional contributions start date</t>
  </si>
  <si>
    <t>Additional contributions end date</t>
  </si>
  <si>
    <t>Length of arrangement</t>
  </si>
  <si>
    <t>Total extra pension being purchased</t>
  </si>
  <si>
    <t>Extra pension purchased per year</t>
  </si>
  <si>
    <t>The member is paid</t>
  </si>
  <si>
    <t>Member contributions per pay period</t>
  </si>
  <si>
    <t>Employer contributions per pay period</t>
  </si>
  <si>
    <t>Additional information</t>
  </si>
  <si>
    <t>Contact information for queries</t>
  </si>
  <si>
    <t>If you have any questions about this QAPA, please contact:</t>
  </si>
  <si>
    <t>Name</t>
  </si>
  <si>
    <t>Phone</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</si>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</sst>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9"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u/>
      <sz val="11"/>
      <color theme="10"/>
      <name val="Aptos Narrow"/>
      <family val="2"/>
      <scheme val="minor"/>
    </font>
    <font>
      <sz val="12"/>
      <color theme="1"/>
      <name val="Aptos Narrow"/>
      <family val="2"/>
      <scheme val="minor"/>
    </font>
    <font>
      <b/>
      <sz val="16"/>
      <color theme="1"/>
      <name val="Aptos Narrow"/>
      <family val="2"/>
      <scheme val="minor"/>
    </font>
    <font>
      <i/>
      <sz val="12"/>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int="-0.14996795556505021"/>
      </top>
      <bottom style="thin">
        <color theme="0" tint="-0.14996795556505021"/>
      </bottom>
      <diagonal/>
    </border>
  </borders>
  <cellStyleXfs count="2">
    <xf numFmtId="0" fontId="0" fillId="0" borderId="0"/>
    <xf numFmtId="0" fontId="4" fillId="0" borderId="0" applyNumberFormat="0" applyFill="0" applyBorder="0" applyAlignment="0" applyProtection="0"/>
  </cellStyleXfs>
  <cellXfs count="99">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14" fontId="0" fillId="0" borderId="0" xfId="0" applyNumberFormat="1"/>
    <xf numFmtId="0" fontId="1" fillId="0" borderId="0" xfId="0" applyFont="1"/>
    <xf numFmtId="0" fontId="0" fillId="0" borderId="0" xfId="0" applyAlignment="1">
      <alignment horizontal="left"/>
    </xf>
    <xf numFmtId="164" fontId="0" fillId="0" borderId="0" xfId="0" applyNumberFormat="1"/>
    <xf numFmtId="164" fontId="2" fillId="0" borderId="0" xfId="0" applyNumberFormat="1" applyFont="1"/>
    <xf numFmtId="0" fontId="2" fillId="0" borderId="0" xfId="0" applyFont="1" applyAlignment="1">
      <alignment horizontal="left"/>
    </xf>
    <xf numFmtId="0" fontId="3" fillId="0" borderId="0" xfId="0" applyFont="1" applyAlignment="1">
      <alignment horizontal="left"/>
    </xf>
    <xf numFmtId="0" fontId="0" fillId="0" borderId="0" xfId="0" applyAlignment="1">
      <alignment horizontal="right"/>
    </xf>
    <xf numFmtId="0" fontId="0" fillId="2" borderId="2" xfId="0" applyFill="1" applyBorder="1"/>
    <xf numFmtId="14" fontId="0" fillId="2" borderId="1" xfId="0" applyNumberFormat="1" applyFill="1" applyBorder="1" applyAlignment="1">
      <alignment horizontal="left"/>
    </xf>
    <xf numFmtId="14" fontId="0" fillId="2" borderId="0" xfId="0" applyNumberFormat="1" applyFill="1"/>
    <xf numFmtId="0" fontId="0" fillId="2" borderId="4" xfId="0" applyFill="1" applyBorder="1"/>
    <xf numFmtId="0" fontId="0" fillId="0" borderId="0" xfId="0" applyAlignment="1">
      <alignment horizontal="center" vertical="center"/>
    </xf>
    <xf numFmtId="0" fontId="0" fillId="0" borderId="0" xfId="0" quotePrefix="1" applyAlignment="1">
      <alignment horizontal="center" vertical="center"/>
    </xf>
    <xf numFmtId="164" fontId="0" fillId="2"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164" fontId="0" fillId="0" borderId="0" xfId="0" applyNumberFormat="1" applyAlignment="1">
      <alignment horizontal="center" vertical="center"/>
    </xf>
    <xf numFmtId="164" fontId="2" fillId="0" borderId="0" xfId="0" applyNumberFormat="1" applyFont="1" applyAlignment="1">
      <alignment horizontal="center" vertical="center"/>
    </xf>
    <xf numFmtId="0" fontId="0" fillId="2" borderId="0" xfId="0" applyFill="1"/>
    <xf numFmtId="0" fontId="2" fillId="0" borderId="0" xfId="0" quotePrefix="1" applyFont="1" applyAlignment="1">
      <alignment horizontal="left"/>
    </xf>
    <xf numFmtId="0" fontId="4" fillId="0" borderId="0" xfId="1"/>
    <xf numFmtId="0" fontId="2" fillId="0" borderId="0" xfId="0" applyFont="1"/>
    <xf numFmtId="0" fontId="6" fillId="0" borderId="0" xfId="0" applyFont="1" applyAlignment="1">
      <alignment horizontal="left" vertical="top"/>
    </xf>
    <xf numFmtId="0" fontId="6"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49" fontId="5" fillId="0" borderId="3" xfId="0" applyNumberFormat="1" applyFont="1" applyBorder="1" applyAlignment="1">
      <alignment horizontal="left" vertical="top"/>
    </xf>
    <xf numFmtId="0" fontId="5" fillId="0" borderId="4" xfId="0" applyFont="1" applyBorder="1" applyAlignment="1">
      <alignment vertical="top"/>
    </xf>
    <xf numFmtId="14" fontId="5" fillId="0" borderId="0" xfId="0" applyNumberFormat="1" applyFont="1" applyAlignment="1">
      <alignment vertical="top"/>
    </xf>
    <xf numFmtId="0" fontId="5" fillId="0" borderId="0" xfId="0" applyFont="1" applyAlignment="1">
      <alignment horizontal="right" vertical="top"/>
    </xf>
    <xf numFmtId="164" fontId="3" fillId="0" borderId="6" xfId="0" applyNumberFormat="1" applyFont="1" applyBorder="1" applyAlignment="1">
      <alignment vertical="top"/>
    </xf>
    <xf numFmtId="0" fontId="0" fillId="2" borderId="0" xfId="0" applyFill="1" applyAlignment="1">
      <alignment horizontal="center"/>
    </xf>
    <xf numFmtId="0" fontId="5" fillId="0" borderId="7"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xf>
    <xf numFmtId="0" fontId="3" fillId="0" borderId="10"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164" fontId="3" fillId="0" borderId="0" xfId="0" applyNumberFormat="1" applyFont="1" applyAlignment="1">
      <alignment vertical="top" wrapText="1"/>
    </xf>
    <xf numFmtId="0" fontId="3" fillId="0" borderId="0" xfId="0" applyFont="1" applyAlignment="1">
      <alignment horizontal="right" vertical="top"/>
    </xf>
    <xf numFmtId="14" fontId="3" fillId="2" borderId="0" xfId="0" applyNumberFormat="1" applyFont="1" applyFill="1" applyAlignment="1">
      <alignment vertical="top"/>
    </xf>
    <xf numFmtId="14" fontId="3" fillId="0" borderId="0" xfId="0" applyNumberFormat="1" applyFont="1" applyAlignment="1">
      <alignment vertical="top"/>
    </xf>
    <xf numFmtId="1" fontId="5" fillId="2" borderId="0" xfId="0" applyNumberFormat="1" applyFont="1" applyFill="1" applyAlignment="1">
      <alignment horizontal="center" vertical="top" wrapText="1"/>
    </xf>
    <xf numFmtId="164" fontId="5" fillId="0" borderId="11" xfId="0" applyNumberFormat="1" applyFont="1" applyBorder="1" applyAlignment="1">
      <alignment horizontal="left" wrapText="1"/>
    </xf>
    <xf numFmtId="164" fontId="5" fillId="0" borderId="0" xfId="0" applyNumberFormat="1" applyFont="1" applyAlignment="1">
      <alignment wrapText="1"/>
    </xf>
    <xf numFmtId="0" fontId="5" fillId="0" borderId="0" xfId="0" applyFont="1"/>
    <xf numFmtId="0" fontId="3" fillId="0" borderId="0" xfId="0" applyFont="1"/>
    <xf numFmtId="0" fontId="8" fillId="0" borderId="0" xfId="0" applyFont="1"/>
    <xf numFmtId="0" fontId="6" fillId="0" borderId="0" xfId="0" applyFont="1"/>
    <xf numFmtId="0" fontId="5" fillId="0" borderId="0" xfId="0" applyFont="1" applyAlignment="1">
      <alignment horizontal="left"/>
    </xf>
    <xf numFmtId="0" fontId="5" fillId="0" borderId="0" xfId="0" applyFont="1" applyAlignment="1">
      <alignment horizontal="right"/>
    </xf>
    <xf numFmtId="0" fontId="5" fillId="2" borderId="1" xfId="0" applyFont="1" applyFill="1" applyBorder="1"/>
    <xf numFmtId="0" fontId="7" fillId="0" borderId="0" xfId="0" applyFont="1"/>
    <xf numFmtId="1" fontId="3" fillId="0" borderId="0" xfId="0" applyNumberFormat="1" applyFont="1" applyAlignment="1">
      <alignment horizontal="center"/>
    </xf>
    <xf numFmtId="164" fontId="3" fillId="0" borderId="0" xfId="0" applyNumberFormat="1" applyFont="1" applyAlignment="1">
      <alignment horizontal="center"/>
    </xf>
    <xf numFmtId="14" fontId="3" fillId="0" borderId="0" xfId="0" applyNumberFormat="1" applyFont="1"/>
    <xf numFmtId="0" fontId="3" fillId="2" borderId="0" xfId="0" applyFont="1" applyFill="1"/>
    <xf numFmtId="164" fontId="3" fillId="0" borderId="0" xfId="0" applyNumberFormat="1" applyFont="1" applyAlignment="1">
      <alignment horizontal="left"/>
    </xf>
    <xf numFmtId="165" fontId="3" fillId="2" borderId="1" xfId="0" applyNumberFormat="1" applyFont="1" applyFill="1" applyBorder="1" applyAlignment="1">
      <alignment horizontal="center"/>
    </xf>
    <xf numFmtId="49" fontId="0" fillId="0" borderId="0" xfId="0" applyNumberFormat="1" applyAlignment="1">
      <alignment vertical="top" wrapText="1"/>
    </xf>
    <xf numFmtId="0" fontId="2" fillId="0" borderId="0" xfId="0" applyFont="1" applyAlignment="1">
      <alignment horizontal="center"/>
    </xf>
    <xf numFmtId="49" fontId="0" fillId="2" borderId="5" xfId="0" applyNumberFormat="1" applyFill="1" applyBorder="1" applyAlignment="1">
      <alignment horizontal="left"/>
    </xf>
    <xf numFmtId="49" fontId="0" fillId="2" borderId="3" xfId="0" applyNumberFormat="1" applyFill="1" applyBorder="1" applyAlignment="1">
      <alignment horizontal="left"/>
    </xf>
    <xf numFmtId="0" fontId="5" fillId="0" borderId="0" xfId="0" applyFont="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4" fillId="0" borderId="0" xfId="1" applyAlignment="1">
      <alignment vertical="top"/>
    </xf>
    <xf numFmtId="0" fontId="5" fillId="0" borderId="11" xfId="0" applyFont="1" applyBorder="1" applyAlignment="1">
      <alignment vertical="top"/>
    </xf>
    <xf numFmtId="0" fontId="5" fillId="0" borderId="11" xfId="0" applyFont="1" applyBorder="1" applyAlignment="1">
      <alignment wrapText="1"/>
    </xf>
    <xf numFmtId="0" fontId="0" fillId="0" borderId="0" xfId="0" applyAlignment="1">
      <alignment horizontal="center" vertical="center" wrapText="1"/>
    </xf>
    <xf numFmtId="49" fontId="0" fillId="2" borderId="3" xfId="0" applyNumberFormat="1" applyFill="1" applyBorder="1" applyAlignment="1">
      <alignment horizontal="left"/>
    </xf>
    <xf numFmtId="49" fontId="0" fillId="2" borderId="4" xfId="0" applyNumberFormat="1" applyFill="1" applyBorder="1" applyAlignment="1">
      <alignment horizontal="left"/>
    </xf>
    <xf numFmtId="0" fontId="5" fillId="0" borderId="0" xfId="0" applyFont="1" applyAlignment="1">
      <alignment vertical="top" wrapText="1"/>
    </xf>
    <xf numFmtId="0" fontId="7" fillId="2" borderId="0" xfId="0" applyFont="1" applyFill="1" applyAlignment="1">
      <alignment vertical="top"/>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4" fillId="0" borderId="0" xfId="1" applyAlignment="1">
      <alignment vertical="top"/>
    </xf>
    <xf numFmtId="0" fontId="5" fillId="0" borderId="0" xfId="0" applyFont="1" applyAlignment="1">
      <alignment horizontal="left" vertical="top" wrapText="1"/>
    </xf>
    <xf numFmtId="0" fontId="7" fillId="2" borderId="0" xfId="0" applyFont="1" applyFill="1" applyAlignment="1">
      <alignment vertical="top" wrapText="1"/>
    </xf>
    <xf numFmtId="0" fontId="5" fillId="0" borderId="11" xfId="0" applyFont="1" applyBorder="1" applyAlignment="1">
      <alignment vertical="top"/>
    </xf>
    <xf numFmtId="0" fontId="5" fillId="0" borderId="10" xfId="0" applyFont="1" applyBorder="1" applyAlignment="1">
      <alignment wrapText="1"/>
    </xf>
    <xf numFmtId="0" fontId="5" fillId="0" borderId="0" xfId="0" applyFont="1" applyAlignment="1">
      <alignment wrapText="1"/>
    </xf>
    <xf numFmtId="0" fontId="3" fillId="0" borderId="10" xfId="0" applyFont="1" applyBorder="1" applyAlignment="1">
      <alignment vertical="top" wrapText="1"/>
    </xf>
    <xf numFmtId="0" fontId="3" fillId="0" borderId="0" xfId="0" applyFont="1" applyAlignment="1">
      <alignment vertical="top" wrapText="1"/>
    </xf>
    <xf numFmtId="0" fontId="3" fillId="0" borderId="11" xfId="0" applyFont="1" applyBorder="1" applyAlignment="1">
      <alignment vertical="top" wrapText="1"/>
    </xf>
    <xf numFmtId="0" fontId="5" fillId="0" borderId="11" xfId="0" applyFont="1" applyBorder="1" applyAlignment="1">
      <alignment wrapText="1"/>
    </xf>
    <xf numFmtId="0" fontId="5" fillId="2" borderId="3" xfId="0" applyFont="1" applyFill="1" applyBorder="1" applyAlignment="1"/>
    <xf numFmtId="0" fontId="5" fillId="2" borderId="14" xfId="0" applyFont="1" applyFill="1" applyBorder="1" applyAlignment="1"/>
    <xf numFmtId="0" fontId="5" fillId="2" borderId="4" xfId="0" applyFont="1" applyFill="1" applyBorder="1" applyAlignment="1"/>
    <xf numFmtId="0" fontId="5" fillId="2" borderId="0" xfId="0" applyFont="1" applyFill="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gpsmember.org/help-and-support/tools-and-calculators/buy-lost-pension-calculator/" TargetMode="External"/><Relationship Id="rId2" Type="http://schemas.openxmlformats.org/officeDocument/2006/relationships/hyperlink" Target="https://www.lgpsmember.org/help-and-support/tools-and-calculators/buy-extra-pension-calculator/" TargetMode="External"/><Relationship Id="rId1" Type="http://schemas.openxmlformats.org/officeDocument/2006/relationships/hyperlink" Target="https://www.gov.uk/government/publications/state-pension-age-timetable/state-pension-age-timetable"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state-pension-age-timetable/state-pension-age-timetabl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lgpsmember.org/your-pension/the-essentials/tax/" TargetMode="External"/><Relationship Id="rId1" Type="http://schemas.openxmlformats.org/officeDocument/2006/relationships/hyperlink" Target="http://www.lgpsmember.org/your-pension/the-essentials/ta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lgpsmember.org/your-pension/the-essentials/tax/" TargetMode="External"/><Relationship Id="rId1" Type="http://schemas.openxmlformats.org/officeDocument/2006/relationships/hyperlink" Target="http://www.lgpsmember.org/your-pension/the-essentials/ta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9944-5A37-46A2-9997-9180035D8197}">
  <dimension ref="A1:B40"/>
  <sheetViews>
    <sheetView topLeftCell="A38" zoomScale="160" zoomScaleNormal="160" workbookViewId="0"/>
  </sheetViews>
  <sheetFormatPr defaultColWidth="9.1796875" defaultRowHeight="14.5" x14ac:dyDescent="0.35"/>
  <cols>
    <col min="1" max="1" width="4.26953125" style="3" customWidth="1"/>
    <col min="2" max="2" width="95.54296875" style="1" customWidth="1"/>
    <col min="3" max="16384" width="9.1796875" style="2"/>
  </cols>
  <sheetData>
    <row r="1" spans="1:2" ht="21" x14ac:dyDescent="0.35">
      <c r="A1" s="26" t="s">
        <v>0</v>
      </c>
    </row>
    <row r="3" spans="1:2" ht="101.5" x14ac:dyDescent="0.35">
      <c r="A3" s="3">
        <v>1</v>
      </c>
      <c r="B3" s="1" t="s">
        <v>1</v>
      </c>
    </row>
    <row r="5" spans="1:2" ht="76.5" customHeight="1" x14ac:dyDescent="0.35">
      <c r="A5" s="3">
        <f>A3+1</f>
        <v>2</v>
      </c>
      <c r="B5" s="1" t="s">
        <v>2</v>
      </c>
    </row>
    <row r="6" spans="1:2" ht="33" customHeight="1" x14ac:dyDescent="0.35">
      <c r="B6" s="72" t="s">
        <v>3</v>
      </c>
    </row>
    <row r="7" spans="1:2" ht="43.5" x14ac:dyDescent="0.35">
      <c r="B7" s="63" t="s">
        <v>4</v>
      </c>
    </row>
    <row r="8" spans="1:2" ht="34.5" customHeight="1" x14ac:dyDescent="0.35">
      <c r="B8" s="72" t="s">
        <v>5</v>
      </c>
    </row>
    <row r="9" spans="1:2" ht="43.5" x14ac:dyDescent="0.35">
      <c r="B9" s="1" t="s">
        <v>6</v>
      </c>
    </row>
    <row r="11" spans="1:2" x14ac:dyDescent="0.35">
      <c r="A11" s="3">
        <f>A5+1</f>
        <v>3</v>
      </c>
      <c r="B11" s="1" t="s">
        <v>7</v>
      </c>
    </row>
    <row r="13" spans="1:2" ht="90.75" customHeight="1" x14ac:dyDescent="0.35">
      <c r="A13" s="3">
        <f>A11+1</f>
        <v>4</v>
      </c>
      <c r="B13" s="1" t="s">
        <v>8</v>
      </c>
    </row>
    <row r="15" spans="1:2" ht="29" x14ac:dyDescent="0.35">
      <c r="A15" s="3">
        <f>A13+1</f>
        <v>5</v>
      </c>
      <c r="B15" s="1" t="s">
        <v>9</v>
      </c>
    </row>
    <row r="17" spans="1:2" ht="58" x14ac:dyDescent="0.35">
      <c r="A17" s="3">
        <v>6</v>
      </c>
      <c r="B17" s="1" t="s">
        <v>10</v>
      </c>
    </row>
    <row r="19" spans="1:2" ht="58" x14ac:dyDescent="0.35">
      <c r="A19" s="3">
        <v>7</v>
      </c>
      <c r="B19" s="1" t="s">
        <v>11</v>
      </c>
    </row>
    <row r="21" spans="1:2" ht="58" x14ac:dyDescent="0.35">
      <c r="A21" s="3">
        <v>8</v>
      </c>
      <c r="B21" s="1" t="s">
        <v>12</v>
      </c>
    </row>
    <row r="23" spans="1:2" ht="43.5" x14ac:dyDescent="0.35">
      <c r="A23" s="3">
        <v>9</v>
      </c>
      <c r="B23" s="1" t="s">
        <v>13</v>
      </c>
    </row>
    <row r="25" spans="1:2" ht="58" x14ac:dyDescent="0.35">
      <c r="A25" s="3">
        <v>10</v>
      </c>
      <c r="B25" s="1" t="s">
        <v>14</v>
      </c>
    </row>
    <row r="26" spans="1:2" x14ac:dyDescent="0.35">
      <c r="B26" s="24" t="s">
        <v>15</v>
      </c>
    </row>
    <row r="28" spans="1:2" ht="29" x14ac:dyDescent="0.35">
      <c r="A28" s="3">
        <v>11</v>
      </c>
      <c r="B28" s="1" t="s">
        <v>16</v>
      </c>
    </row>
    <row r="30" spans="1:2" ht="43.5" x14ac:dyDescent="0.35">
      <c r="A30" s="3">
        <v>12</v>
      </c>
      <c r="B30" s="1" t="s">
        <v>17</v>
      </c>
    </row>
    <row r="32" spans="1:2" ht="72.5" x14ac:dyDescent="0.35">
      <c r="A32" s="3">
        <v>13</v>
      </c>
      <c r="B32" s="1" t="s">
        <v>18</v>
      </c>
    </row>
    <row r="34" spans="1:2" ht="121.5" customHeight="1" x14ac:dyDescent="0.35">
      <c r="A34" s="3">
        <v>14</v>
      </c>
      <c r="B34" s="1" t="s">
        <v>19</v>
      </c>
    </row>
    <row r="36" spans="1:2" ht="43.5" x14ac:dyDescent="0.35">
      <c r="A36" s="3">
        <v>15</v>
      </c>
      <c r="B36" s="1" t="s">
        <v>20</v>
      </c>
    </row>
    <row r="38" spans="1:2" ht="108" customHeight="1" x14ac:dyDescent="0.35">
      <c r="A38" s="3">
        <v>16</v>
      </c>
      <c r="B38" s="1" t="s">
        <v>21</v>
      </c>
    </row>
    <row r="40" spans="1:2" ht="72.5" x14ac:dyDescent="0.35">
      <c r="A40" s="3">
        <v>17</v>
      </c>
      <c r="B40" s="1" t="s">
        <v>22</v>
      </c>
    </row>
  </sheetData>
  <hyperlinks>
    <hyperlink ref="B26" r:id="rId1" display="https://www.gov.uk/government/publications/state-pension-age-timetable/state-pension-age-timetable" xr:uid="{7992EC1F-5948-424D-9FC9-0795A5E4E42B}"/>
    <hyperlink ref="B6" r:id="rId2" display="https://www.lgpsmember.org/help-and-support/tools-and-calculators/buy-extra-pension-calculator/" xr:uid="{74012DE2-5166-4E85-90C5-2E6FD37BB2B5}"/>
    <hyperlink ref="B8" r:id="rId3" display="https://www.lgpsmember.org/help-and-support/tools-and-calculators/buy-lost-pension-calculator/" xr:uid="{73D53A47-B4D6-47E2-8970-4BBBC83C91D4}"/>
  </hyperlinks>
  <pageMargins left="0.25" right="0.25"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F6F0-6B2D-432D-889C-78734D260EF0}">
  <dimension ref="A1:B29"/>
  <sheetViews>
    <sheetView topLeftCell="A15" zoomScale="160" zoomScaleNormal="160" workbookViewId="0"/>
  </sheetViews>
  <sheetFormatPr defaultRowHeight="14.5" x14ac:dyDescent="0.35"/>
  <cols>
    <col min="1" max="1" width="6.81640625" style="3" customWidth="1"/>
    <col min="2" max="2" width="91.7265625" style="1" customWidth="1"/>
  </cols>
  <sheetData>
    <row r="1" spans="1:2" ht="21" x14ac:dyDescent="0.35">
      <c r="A1" s="26" t="s">
        <v>23</v>
      </c>
    </row>
    <row r="3" spans="1:2" ht="31.5" customHeight="1" x14ac:dyDescent="0.35">
      <c r="A3" s="3">
        <v>1</v>
      </c>
      <c r="B3" s="1" t="s">
        <v>24</v>
      </c>
    </row>
    <row r="5" spans="1:2" ht="91.5" customHeight="1" x14ac:dyDescent="0.35">
      <c r="A5" s="3">
        <v>2</v>
      </c>
      <c r="B5" s="1" t="s">
        <v>25</v>
      </c>
    </row>
    <row r="7" spans="1:2" ht="58" x14ac:dyDescent="0.35">
      <c r="A7" s="3">
        <v>3</v>
      </c>
      <c r="B7" s="1" t="s">
        <v>26</v>
      </c>
    </row>
    <row r="9" spans="1:2" ht="61.5" customHeight="1" x14ac:dyDescent="0.35">
      <c r="A9" s="3">
        <f>A7+1</f>
        <v>4</v>
      </c>
      <c r="B9" s="1" t="s">
        <v>27</v>
      </c>
    </row>
    <row r="11" spans="1:2" ht="30.75" customHeight="1" x14ac:dyDescent="0.35">
      <c r="A11" s="3">
        <v>5</v>
      </c>
      <c r="B11" s="1" t="s">
        <v>28</v>
      </c>
    </row>
    <row r="13" spans="1:2" ht="87" x14ac:dyDescent="0.35">
      <c r="A13" s="3">
        <v>6</v>
      </c>
      <c r="B13" s="1" t="s">
        <v>29</v>
      </c>
    </row>
    <row r="15" spans="1:2" ht="58" x14ac:dyDescent="0.35">
      <c r="A15" s="3">
        <v>7</v>
      </c>
      <c r="B15" s="1" t="s">
        <v>30</v>
      </c>
    </row>
    <row r="17" spans="1:2" ht="43.5" x14ac:dyDescent="0.35">
      <c r="A17" s="3">
        <v>8</v>
      </c>
      <c r="B17" s="1" t="s">
        <v>31</v>
      </c>
    </row>
    <row r="19" spans="1:2" ht="72.5" x14ac:dyDescent="0.35">
      <c r="A19" s="3">
        <v>9</v>
      </c>
      <c r="B19" s="1" t="s">
        <v>32</v>
      </c>
    </row>
    <row r="21" spans="1:2" ht="29" x14ac:dyDescent="0.35">
      <c r="A21" s="3">
        <v>10</v>
      </c>
      <c r="B21" s="1" t="s">
        <v>33</v>
      </c>
    </row>
    <row r="23" spans="1:2" ht="33" customHeight="1" x14ac:dyDescent="0.35">
      <c r="A23" s="3">
        <v>11</v>
      </c>
      <c r="B23" s="1" t="s">
        <v>34</v>
      </c>
    </row>
    <row r="25" spans="1:2" ht="33.75" customHeight="1" x14ac:dyDescent="0.35">
      <c r="A25" s="3">
        <v>12</v>
      </c>
      <c r="B25" s="1" t="s">
        <v>35</v>
      </c>
    </row>
    <row r="27" spans="1:2" ht="32.25" customHeight="1" x14ac:dyDescent="0.35">
      <c r="A27" s="3">
        <v>13</v>
      </c>
      <c r="B27" s="1" t="s">
        <v>36</v>
      </c>
    </row>
    <row r="29" spans="1:2" ht="58.5" customHeight="1" x14ac:dyDescent="0.35">
      <c r="A29" s="3">
        <v>14</v>
      </c>
      <c r="B29" s="1"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1C33-CD0A-428D-9C4F-FD48A2623C23}">
  <dimension ref="A1:H43"/>
  <sheetViews>
    <sheetView zoomScale="145" zoomScaleNormal="145" workbookViewId="0">
      <selection activeCell="B3" sqref="B3:C3"/>
    </sheetView>
  </sheetViews>
  <sheetFormatPr defaultRowHeight="14.5" x14ac:dyDescent="0.35"/>
  <cols>
    <col min="1" max="1" width="16.54296875" customWidth="1"/>
    <col min="2" max="7" width="14" customWidth="1"/>
    <col min="8" max="8" width="9.1796875" customWidth="1"/>
  </cols>
  <sheetData>
    <row r="1" spans="1:8" ht="21" x14ac:dyDescent="0.5">
      <c r="A1" s="52" t="s">
        <v>38</v>
      </c>
    </row>
    <row r="3" spans="1:8" x14ac:dyDescent="0.35">
      <c r="A3" s="25" t="s">
        <v>39</v>
      </c>
      <c r="B3" s="76"/>
      <c r="C3" s="77"/>
    </row>
    <row r="4" spans="1:8" x14ac:dyDescent="0.35">
      <c r="A4" s="25" t="s">
        <v>40</v>
      </c>
      <c r="B4" s="66"/>
      <c r="C4" s="15"/>
    </row>
    <row r="5" spans="1:8" x14ac:dyDescent="0.35">
      <c r="A5" s="25" t="s">
        <v>41</v>
      </c>
      <c r="B5" s="66"/>
      <c r="C5" s="15"/>
    </row>
    <row r="6" spans="1:8" x14ac:dyDescent="0.35">
      <c r="A6" s="25" t="s">
        <v>42</v>
      </c>
      <c r="B6" s="65"/>
      <c r="C6" s="15"/>
    </row>
    <row r="7" spans="1:8" x14ac:dyDescent="0.35">
      <c r="A7" s="25" t="s">
        <v>43</v>
      </c>
      <c r="B7" s="65"/>
      <c r="C7" s="15"/>
    </row>
    <row r="8" spans="1:8" x14ac:dyDescent="0.35">
      <c r="A8" s="25" t="s">
        <v>44</v>
      </c>
      <c r="B8" s="12" t="s">
        <v>45</v>
      </c>
      <c r="D8" t="s">
        <v>46</v>
      </c>
      <c r="F8" t="str">
        <f>IF(B8="monthly","12",IF(B8="every 4 weeks","13",IF(B8="weekly","52")))</f>
        <v>12</v>
      </c>
    </row>
    <row r="9" spans="1:8" x14ac:dyDescent="0.35">
      <c r="A9" s="25" t="s">
        <v>47</v>
      </c>
      <c r="B9" s="22" t="s">
        <v>48</v>
      </c>
      <c r="D9" t="s">
        <v>49</v>
      </c>
      <c r="F9" t="str">
        <f>IF(B9="Main section", "49", IF(B9="50/50 section", "98"))</f>
        <v>49</v>
      </c>
    </row>
    <row r="11" spans="1:8" x14ac:dyDescent="0.35">
      <c r="A11" s="25" t="s">
        <v>50</v>
      </c>
      <c r="C11" s="14">
        <v>46113</v>
      </c>
      <c r="E11" s="5" t="str">
        <f>IF(C11&lt;DATEVALUE("01/04/2026"),"ERROR - 'old' rules apply","")</f>
        <v/>
      </c>
    </row>
    <row r="12" spans="1:8" x14ac:dyDescent="0.35">
      <c r="A12" s="25" t="s">
        <v>51</v>
      </c>
      <c r="C12" s="14">
        <v>46127</v>
      </c>
      <c r="D12" s="4"/>
      <c r="E12" s="5" t="str">
        <f>IF(C12-C11&lt;14, "ERROR - absence too short, contributions compulsory", "")</f>
        <v/>
      </c>
    </row>
    <row r="13" spans="1:8" ht="16.5" customHeight="1" x14ac:dyDescent="0.35">
      <c r="D13" s="4"/>
    </row>
    <row r="14" spans="1:8" x14ac:dyDescent="0.35">
      <c r="C14" s="16"/>
      <c r="D14" s="75" t="s">
        <v>52</v>
      </c>
      <c r="E14" s="75"/>
      <c r="F14" s="16"/>
      <c r="G14" s="16"/>
    </row>
    <row r="15" spans="1:8" x14ac:dyDescent="0.35">
      <c r="A15" t="s">
        <v>53</v>
      </c>
      <c r="B15" t="s">
        <v>54</v>
      </c>
      <c r="C15" s="17" t="s">
        <v>55</v>
      </c>
      <c r="D15" s="16" t="s">
        <v>56</v>
      </c>
      <c r="E15" s="16" t="s">
        <v>43</v>
      </c>
      <c r="F15" s="16" t="s">
        <v>57</v>
      </c>
      <c r="G15" s="16" t="s">
        <v>58</v>
      </c>
      <c r="H15" s="7"/>
    </row>
    <row r="16" spans="1:8" x14ac:dyDescent="0.35">
      <c r="A16" s="13">
        <f>IF(OR(ISBLANK(C11),ISERROR(YEAR(C11))),"",C11)</f>
        <v>46113</v>
      </c>
      <c r="B16" s="13">
        <f>IF(OR(ISBLANK(A16),A16=""),"",MIN($C$12,DATE(IF(MONTH(A16)&gt;3,YEAR(A16)+1,YEAR(A16)),3,31)))</f>
        <v>46127</v>
      </c>
      <c r="C16" s="18">
        <v>0</v>
      </c>
      <c r="D16" s="19">
        <v>5.5E-2</v>
      </c>
      <c r="E16" s="19">
        <v>0.01</v>
      </c>
      <c r="F16" s="20">
        <f>ROUND(C16*D16,2)</f>
        <v>0</v>
      </c>
      <c r="G16" s="20">
        <f>ROUND(C16*E16,2)</f>
        <v>0</v>
      </c>
      <c r="H16" s="7"/>
    </row>
    <row r="17" spans="1:8" x14ac:dyDescent="0.35">
      <c r="A17" s="13" t="str">
        <f>IF(B16&lt;$C$12,B16+1,"")</f>
        <v/>
      </c>
      <c r="B17" s="13" t="str">
        <f t="shared" ref="B17:B29" si="0">IF(OR(ISBLANK(A17),A17=""),"",MIN($C$12,DATE(IF(MONTH(A17)&gt;3,YEAR(A17)+1,YEAR(A17)),3,31)))</f>
        <v/>
      </c>
      <c r="C17" s="18">
        <v>0</v>
      </c>
      <c r="D17" s="19">
        <f>D16</f>
        <v>5.5E-2</v>
      </c>
      <c r="E17" s="19">
        <f t="shared" ref="E17:E29" si="1">E16</f>
        <v>0.01</v>
      </c>
      <c r="F17" s="20">
        <f>ROUND(C17*D17,2)</f>
        <v>0</v>
      </c>
      <c r="G17" s="20">
        <f t="shared" ref="G17:G29" si="2">ROUND(C17*E17,2)</f>
        <v>0</v>
      </c>
      <c r="H17" s="7"/>
    </row>
    <row r="18" spans="1:8" x14ac:dyDescent="0.35">
      <c r="A18" s="13" t="str">
        <f t="shared" ref="A18:A29" si="3">IF(B17&lt;$C$12,B17+1,"")</f>
        <v/>
      </c>
      <c r="B18" s="13" t="str">
        <f t="shared" si="0"/>
        <v/>
      </c>
      <c r="C18" s="18">
        <v>0</v>
      </c>
      <c r="D18" s="19">
        <f t="shared" ref="D18:D29" si="4">D17</f>
        <v>5.5E-2</v>
      </c>
      <c r="E18" s="19">
        <f t="shared" si="1"/>
        <v>0.01</v>
      </c>
      <c r="F18" s="20">
        <f t="shared" ref="F18:F29" si="5">ROUND(C18*D18,2)</f>
        <v>0</v>
      </c>
      <c r="G18" s="20">
        <f t="shared" si="2"/>
        <v>0</v>
      </c>
      <c r="H18" s="7"/>
    </row>
    <row r="19" spans="1:8" x14ac:dyDescent="0.35">
      <c r="A19" s="13" t="str">
        <f t="shared" si="3"/>
        <v/>
      </c>
      <c r="B19" s="13" t="str">
        <f t="shared" si="0"/>
        <v/>
      </c>
      <c r="C19" s="18">
        <v>0</v>
      </c>
      <c r="D19" s="19">
        <f t="shared" si="4"/>
        <v>5.5E-2</v>
      </c>
      <c r="E19" s="19">
        <f t="shared" si="1"/>
        <v>0.01</v>
      </c>
      <c r="F19" s="20">
        <f t="shared" si="5"/>
        <v>0</v>
      </c>
      <c r="G19" s="20">
        <f t="shared" si="2"/>
        <v>0</v>
      </c>
      <c r="H19" s="7"/>
    </row>
    <row r="20" spans="1:8" x14ac:dyDescent="0.35">
      <c r="A20" s="13" t="str">
        <f t="shared" si="3"/>
        <v/>
      </c>
      <c r="B20" s="13" t="str">
        <f t="shared" si="0"/>
        <v/>
      </c>
      <c r="C20" s="18">
        <v>0</v>
      </c>
      <c r="D20" s="19">
        <f t="shared" si="4"/>
        <v>5.5E-2</v>
      </c>
      <c r="E20" s="19">
        <f t="shared" si="1"/>
        <v>0.01</v>
      </c>
      <c r="F20" s="20">
        <f t="shared" si="5"/>
        <v>0</v>
      </c>
      <c r="G20" s="20">
        <f t="shared" si="2"/>
        <v>0</v>
      </c>
      <c r="H20" s="7"/>
    </row>
    <row r="21" spans="1:8" x14ac:dyDescent="0.35">
      <c r="A21" s="13" t="str">
        <f t="shared" si="3"/>
        <v/>
      </c>
      <c r="B21" s="13" t="str">
        <f t="shared" si="0"/>
        <v/>
      </c>
      <c r="C21" s="18">
        <v>0</v>
      </c>
      <c r="D21" s="19">
        <f t="shared" si="4"/>
        <v>5.5E-2</v>
      </c>
      <c r="E21" s="19">
        <f t="shared" si="1"/>
        <v>0.01</v>
      </c>
      <c r="F21" s="20">
        <f t="shared" si="5"/>
        <v>0</v>
      </c>
      <c r="G21" s="20">
        <f t="shared" si="2"/>
        <v>0</v>
      </c>
    </row>
    <row r="22" spans="1:8" x14ac:dyDescent="0.35">
      <c r="A22" s="13" t="str">
        <f t="shared" si="3"/>
        <v/>
      </c>
      <c r="B22" s="13" t="str">
        <f t="shared" si="0"/>
        <v/>
      </c>
      <c r="C22" s="18">
        <v>0</v>
      </c>
      <c r="D22" s="19">
        <f t="shared" si="4"/>
        <v>5.5E-2</v>
      </c>
      <c r="E22" s="19">
        <f t="shared" si="1"/>
        <v>0.01</v>
      </c>
      <c r="F22" s="20">
        <f t="shared" si="5"/>
        <v>0</v>
      </c>
      <c r="G22" s="20">
        <f t="shared" si="2"/>
        <v>0</v>
      </c>
    </row>
    <row r="23" spans="1:8" x14ac:dyDescent="0.35">
      <c r="A23" s="13" t="str">
        <f t="shared" si="3"/>
        <v/>
      </c>
      <c r="B23" s="13" t="str">
        <f t="shared" si="0"/>
        <v/>
      </c>
      <c r="C23" s="18">
        <v>0</v>
      </c>
      <c r="D23" s="19">
        <f t="shared" si="4"/>
        <v>5.5E-2</v>
      </c>
      <c r="E23" s="19">
        <f t="shared" si="1"/>
        <v>0.01</v>
      </c>
      <c r="F23" s="20">
        <f t="shared" si="5"/>
        <v>0</v>
      </c>
      <c r="G23" s="20">
        <f t="shared" si="2"/>
        <v>0</v>
      </c>
    </row>
    <row r="24" spans="1:8" x14ac:dyDescent="0.35">
      <c r="A24" s="13" t="str">
        <f t="shared" si="3"/>
        <v/>
      </c>
      <c r="B24" s="13" t="str">
        <f t="shared" si="0"/>
        <v/>
      </c>
      <c r="C24" s="18">
        <v>0</v>
      </c>
      <c r="D24" s="19">
        <f t="shared" si="4"/>
        <v>5.5E-2</v>
      </c>
      <c r="E24" s="19">
        <f t="shared" si="1"/>
        <v>0.01</v>
      </c>
      <c r="F24" s="20">
        <f t="shared" si="5"/>
        <v>0</v>
      </c>
      <c r="G24" s="20">
        <f t="shared" si="2"/>
        <v>0</v>
      </c>
    </row>
    <row r="25" spans="1:8" x14ac:dyDescent="0.35">
      <c r="A25" s="13" t="str">
        <f t="shared" si="3"/>
        <v/>
      </c>
      <c r="B25" s="13" t="str">
        <f t="shared" si="0"/>
        <v/>
      </c>
      <c r="C25" s="18">
        <v>0</v>
      </c>
      <c r="D25" s="19">
        <f t="shared" si="4"/>
        <v>5.5E-2</v>
      </c>
      <c r="E25" s="19">
        <f t="shared" si="1"/>
        <v>0.01</v>
      </c>
      <c r="F25" s="20">
        <f t="shared" si="5"/>
        <v>0</v>
      </c>
      <c r="G25" s="20">
        <f t="shared" si="2"/>
        <v>0</v>
      </c>
    </row>
    <row r="26" spans="1:8" x14ac:dyDescent="0.35">
      <c r="A26" s="13" t="str">
        <f t="shared" si="3"/>
        <v/>
      </c>
      <c r="B26" s="13" t="str">
        <f t="shared" si="0"/>
        <v/>
      </c>
      <c r="C26" s="18">
        <v>0</v>
      </c>
      <c r="D26" s="19">
        <f t="shared" si="4"/>
        <v>5.5E-2</v>
      </c>
      <c r="E26" s="19">
        <f t="shared" si="1"/>
        <v>0.01</v>
      </c>
      <c r="F26" s="20">
        <f t="shared" si="5"/>
        <v>0</v>
      </c>
      <c r="G26" s="20">
        <f t="shared" si="2"/>
        <v>0</v>
      </c>
    </row>
    <row r="27" spans="1:8" x14ac:dyDescent="0.35">
      <c r="A27" s="13" t="str">
        <f t="shared" si="3"/>
        <v/>
      </c>
      <c r="B27" s="13" t="str">
        <f t="shared" si="0"/>
        <v/>
      </c>
      <c r="C27" s="18">
        <v>0</v>
      </c>
      <c r="D27" s="19">
        <f t="shared" si="4"/>
        <v>5.5E-2</v>
      </c>
      <c r="E27" s="19">
        <f t="shared" si="1"/>
        <v>0.01</v>
      </c>
      <c r="F27" s="20">
        <f t="shared" si="5"/>
        <v>0</v>
      </c>
      <c r="G27" s="20">
        <f t="shared" si="2"/>
        <v>0</v>
      </c>
    </row>
    <row r="28" spans="1:8" x14ac:dyDescent="0.35">
      <c r="A28" s="13" t="str">
        <f t="shared" si="3"/>
        <v/>
      </c>
      <c r="B28" s="13" t="str">
        <f t="shared" si="0"/>
        <v/>
      </c>
      <c r="C28" s="18">
        <v>0</v>
      </c>
      <c r="D28" s="19">
        <f t="shared" si="4"/>
        <v>5.5E-2</v>
      </c>
      <c r="E28" s="19">
        <f t="shared" si="1"/>
        <v>0.01</v>
      </c>
      <c r="F28" s="20">
        <f t="shared" si="5"/>
        <v>0</v>
      </c>
      <c r="G28" s="20">
        <f t="shared" si="2"/>
        <v>0</v>
      </c>
    </row>
    <row r="29" spans="1:8" x14ac:dyDescent="0.35">
      <c r="A29" s="13" t="str">
        <f t="shared" si="3"/>
        <v/>
      </c>
      <c r="B29" s="13" t="str">
        <f t="shared" si="0"/>
        <v/>
      </c>
      <c r="C29" s="18">
        <v>0</v>
      </c>
      <c r="D29" s="19">
        <f t="shared" si="4"/>
        <v>5.5E-2</v>
      </c>
      <c r="E29" s="19">
        <f t="shared" si="1"/>
        <v>0.01</v>
      </c>
      <c r="F29" s="20">
        <f t="shared" si="5"/>
        <v>0</v>
      </c>
      <c r="G29" s="20">
        <f t="shared" si="2"/>
        <v>0</v>
      </c>
    </row>
    <row r="30" spans="1:8" x14ac:dyDescent="0.35">
      <c r="A30" s="6"/>
      <c r="B30" s="6"/>
      <c r="C30" s="16"/>
      <c r="D30" s="16"/>
      <c r="E30" s="16"/>
      <c r="F30" s="16"/>
      <c r="G30" s="16"/>
    </row>
    <row r="31" spans="1:8" x14ac:dyDescent="0.35">
      <c r="A31" s="6"/>
      <c r="B31" s="9" t="s">
        <v>59</v>
      </c>
      <c r="C31" s="21">
        <f t="shared" ref="C31" si="6">SUM(C16:C30)</f>
        <v>0</v>
      </c>
      <c r="D31" s="21"/>
      <c r="E31" s="21"/>
      <c r="F31" s="21">
        <f>SUM(F16:F30)</f>
        <v>0</v>
      </c>
      <c r="G31" s="21">
        <f>SUM(G16:G30)</f>
        <v>0</v>
      </c>
    </row>
    <row r="32" spans="1:8" x14ac:dyDescent="0.35">
      <c r="A32" s="6"/>
      <c r="B32" s="23" t="s">
        <v>60</v>
      </c>
      <c r="C32" s="21">
        <f>ROUND(C31/F9,2)</f>
        <v>0</v>
      </c>
    </row>
    <row r="33" spans="1:7" x14ac:dyDescent="0.35">
      <c r="A33" s="6"/>
      <c r="B33" s="23"/>
    </row>
    <row r="34" spans="1:7" ht="16" x14ac:dyDescent="0.4">
      <c r="A34" s="10" t="s">
        <v>61</v>
      </c>
      <c r="B34" s="6"/>
      <c r="F34" s="64" t="s">
        <v>56</v>
      </c>
      <c r="G34" s="64" t="s">
        <v>43</v>
      </c>
    </row>
    <row r="35" spans="1:7" x14ac:dyDescent="0.35">
      <c r="A35" t="s">
        <v>62</v>
      </c>
      <c r="B35" s="35">
        <v>1</v>
      </c>
      <c r="E35" s="11" t="str">
        <f>"Contribution due "&amp;IF($B$8="monthly","per month",IF($B$8="weekly","per week","every four weeks"))</f>
        <v>Contribution due per month</v>
      </c>
      <c r="F35" s="8">
        <f>ROUND($F$31/(B35*$F$8),2)</f>
        <v>0</v>
      </c>
      <c r="G35" s="8">
        <f>ROUND($G$31/(B35*$F$8),2)</f>
        <v>0</v>
      </c>
    </row>
    <row r="36" spans="1:7" x14ac:dyDescent="0.35">
      <c r="A36" t="s">
        <v>62</v>
      </c>
      <c r="B36" s="35">
        <v>2</v>
      </c>
      <c r="E36" s="11" t="str">
        <f t="shared" ref="E36:E38" si="7">"Contribution due "&amp;IF($B$8="monthly","per month",IF($B$8="weekly","per week","every four weeks"))</f>
        <v>Contribution due per month</v>
      </c>
      <c r="F36" s="8">
        <f>ROUND($F$31/(B36*$F$8),2)</f>
        <v>0</v>
      </c>
      <c r="G36" s="8">
        <f>ROUND($G$31/(B36*$F$8),2)</f>
        <v>0</v>
      </c>
    </row>
    <row r="37" spans="1:7" x14ac:dyDescent="0.35">
      <c r="A37" t="s">
        <v>62</v>
      </c>
      <c r="B37" s="35">
        <v>3</v>
      </c>
      <c r="E37" s="11" t="str">
        <f t="shared" si="7"/>
        <v>Contribution due per month</v>
      </c>
      <c r="F37" s="8">
        <f>ROUND($F$31/(B37*$F$8),2)</f>
        <v>0</v>
      </c>
      <c r="G37" s="8">
        <f>ROUND($G$31/(B37*$F$8),2)</f>
        <v>0</v>
      </c>
    </row>
    <row r="38" spans="1:7" x14ac:dyDescent="0.35">
      <c r="A38" t="s">
        <v>62</v>
      </c>
      <c r="B38" s="35">
        <v>4</v>
      </c>
      <c r="E38" s="11" t="str">
        <f t="shared" si="7"/>
        <v>Contribution due per month</v>
      </c>
      <c r="F38" s="8">
        <f>ROUND($F$31/(B38*$F$8),2)</f>
        <v>0</v>
      </c>
      <c r="G38" s="8">
        <f>ROUND($G$31/(B38*$F$8),2)</f>
        <v>0</v>
      </c>
    </row>
    <row r="39" spans="1:7" x14ac:dyDescent="0.35">
      <c r="A39" t="s">
        <v>63</v>
      </c>
    </row>
    <row r="40" spans="1:7" x14ac:dyDescent="0.35">
      <c r="A40" t="s">
        <v>64</v>
      </c>
    </row>
    <row r="42" spans="1:7" x14ac:dyDescent="0.35">
      <c r="A42" t="s">
        <v>65</v>
      </c>
    </row>
    <row r="43" spans="1:7" x14ac:dyDescent="0.35">
      <c r="A43" s="24" t="s">
        <v>66</v>
      </c>
    </row>
  </sheetData>
  <mergeCells count="2">
    <mergeCell ref="D14:E14"/>
    <mergeCell ref="B3:C3"/>
  </mergeCells>
  <dataValidations count="2">
    <dataValidation type="list" allowBlank="1" showInputMessage="1" showErrorMessage="1" sqref="B8" xr:uid="{7B128A52-59B2-4115-8F8D-7EA28A9D0512}">
      <formula1>"monthly, every 4 weeks, weekly"</formula1>
    </dataValidation>
    <dataValidation type="list" allowBlank="1" showInputMessage="1" showErrorMessage="1" sqref="B9" xr:uid="{83EEE05D-9D34-4F09-AD7E-0EC637D3D132}">
      <formula1>"Main section, 50/50 section"</formula1>
    </dataValidation>
  </dataValidations>
  <hyperlinks>
    <hyperlink ref="A43" r:id="rId1" xr:uid="{0F073AAA-D539-4592-827B-3EB5D3743ABE}"/>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64A1-0040-4008-B6AB-D6E7EE5D5BDD}">
  <dimension ref="A1:G57"/>
  <sheetViews>
    <sheetView zoomScale="145" zoomScaleNormal="145" workbookViewId="0">
      <selection activeCell="A13" sqref="A13:G13"/>
    </sheetView>
  </sheetViews>
  <sheetFormatPr defaultColWidth="9.1796875" defaultRowHeight="16" x14ac:dyDescent="0.35"/>
  <cols>
    <col min="1" max="1" width="18.26953125" style="28" customWidth="1"/>
    <col min="2" max="2" width="11" style="28" customWidth="1"/>
    <col min="3" max="3" width="13.453125" style="28" customWidth="1"/>
    <col min="4" max="4" width="10.7265625" style="28" customWidth="1"/>
    <col min="5" max="5" width="13.453125" style="28" customWidth="1"/>
    <col min="6" max="6" width="11.1796875" style="28" customWidth="1"/>
    <col min="7" max="7" width="10.1796875" style="28" customWidth="1"/>
    <col min="8" max="16384" width="9.1796875" style="28"/>
  </cols>
  <sheetData>
    <row r="1" spans="1:7" ht="21" x14ac:dyDescent="0.35">
      <c r="A1" s="27" t="s">
        <v>67</v>
      </c>
      <c r="B1" s="70"/>
      <c r="C1" s="70"/>
      <c r="D1" s="70"/>
      <c r="E1" s="70"/>
      <c r="F1" s="70"/>
      <c r="G1" s="70"/>
    </row>
    <row r="3" spans="1:7" x14ac:dyDescent="0.35">
      <c r="A3" s="29" t="str">
        <f>Inputs!A3</f>
        <v>Employee Name</v>
      </c>
      <c r="B3" s="30">
        <f>Inputs!B3</f>
        <v>0</v>
      </c>
      <c r="C3" s="31"/>
      <c r="D3" s="70"/>
      <c r="E3" s="29" t="str">
        <f>Inputs!A5</f>
        <v>Pay ref</v>
      </c>
      <c r="F3" s="30">
        <f>Inputs!B5</f>
        <v>0</v>
      </c>
      <c r="G3" s="70"/>
    </row>
    <row r="4" spans="1:7" x14ac:dyDescent="0.35">
      <c r="A4" s="29" t="str">
        <f>Inputs!A4</f>
        <v>NINo</v>
      </c>
      <c r="B4" s="30">
        <f>Inputs!B4</f>
        <v>0</v>
      </c>
      <c r="C4" s="31"/>
      <c r="D4" s="70"/>
      <c r="E4" s="29" t="str">
        <f>Inputs!A6</f>
        <v>Other ref</v>
      </c>
      <c r="F4" s="30">
        <f>Inputs!B6</f>
        <v>0</v>
      </c>
      <c r="G4" s="70"/>
    </row>
    <row r="6" spans="1:7" x14ac:dyDescent="0.35">
      <c r="A6" s="70" t="s">
        <v>68</v>
      </c>
      <c r="B6" s="70"/>
      <c r="C6" s="32">
        <f>Inputs!C11</f>
        <v>46113</v>
      </c>
      <c r="D6" s="33" t="s">
        <v>69</v>
      </c>
      <c r="E6" s="32">
        <f>Inputs!C12</f>
        <v>46127</v>
      </c>
      <c r="F6" s="70"/>
      <c r="G6" s="70"/>
    </row>
    <row r="8" spans="1:7" x14ac:dyDescent="0.35">
      <c r="A8" s="70" t="s">
        <v>70</v>
      </c>
      <c r="B8" s="70"/>
      <c r="C8" s="70"/>
      <c r="D8" s="70"/>
      <c r="E8" s="70"/>
      <c r="F8" s="34">
        <f>Inputs!F31</f>
        <v>0</v>
      </c>
      <c r="G8" s="70"/>
    </row>
    <row r="10" spans="1:7" x14ac:dyDescent="0.35">
      <c r="A10" s="70" t="s">
        <v>71</v>
      </c>
      <c r="B10" s="70"/>
      <c r="C10" s="70"/>
      <c r="D10" s="70"/>
      <c r="E10" s="70"/>
      <c r="F10" s="34">
        <f>Inputs!C32</f>
        <v>0</v>
      </c>
      <c r="G10" s="70"/>
    </row>
    <row r="12" spans="1:7" ht="33" customHeight="1" x14ac:dyDescent="0.35">
      <c r="A12" s="78" t="s">
        <v>72</v>
      </c>
      <c r="B12" s="78"/>
      <c r="C12" s="78"/>
      <c r="D12" s="78"/>
      <c r="E12" s="78"/>
      <c r="F12" s="78"/>
      <c r="G12" s="78"/>
    </row>
    <row r="13" spans="1:7" x14ac:dyDescent="0.35">
      <c r="A13" s="79" t="s">
        <v>73</v>
      </c>
      <c r="B13" s="79"/>
      <c r="C13" s="79"/>
      <c r="D13" s="79"/>
      <c r="E13" s="79"/>
      <c r="F13" s="79"/>
      <c r="G13" s="79"/>
    </row>
    <row r="15" spans="1:7" x14ac:dyDescent="0.35">
      <c r="A15" s="29" t="s">
        <v>74</v>
      </c>
      <c r="B15" s="29"/>
      <c r="C15" s="44">
        <f>Inputs!C12+365</f>
        <v>46492</v>
      </c>
      <c r="D15" s="70"/>
      <c r="E15" s="70"/>
      <c r="F15" s="70"/>
      <c r="G15" s="70"/>
    </row>
    <row r="17" spans="1:7" ht="21" x14ac:dyDescent="0.35">
      <c r="A17" s="27" t="s">
        <v>75</v>
      </c>
      <c r="B17" s="70"/>
      <c r="C17" s="70"/>
      <c r="D17" s="70"/>
      <c r="E17" s="70"/>
      <c r="F17" s="70"/>
      <c r="G17" s="70"/>
    </row>
    <row r="18" spans="1:7" x14ac:dyDescent="0.35">
      <c r="A18" s="70" t="s">
        <v>76</v>
      </c>
      <c r="B18" s="70"/>
      <c r="C18" s="70"/>
      <c r="D18" s="70"/>
      <c r="E18" s="70"/>
      <c r="F18" s="70"/>
      <c r="G18" s="70"/>
    </row>
    <row r="19" spans="1:7" x14ac:dyDescent="0.35">
      <c r="A19" s="83" t="s">
        <v>77</v>
      </c>
      <c r="B19" s="83"/>
      <c r="C19" s="83"/>
      <c r="D19" s="83"/>
      <c r="E19" s="83"/>
      <c r="F19" s="83"/>
      <c r="G19" s="83"/>
    </row>
    <row r="20" spans="1:7" x14ac:dyDescent="0.35">
      <c r="A20" s="29"/>
      <c r="B20" s="70"/>
      <c r="C20" s="70"/>
      <c r="D20" s="70"/>
      <c r="E20" s="70"/>
      <c r="F20" s="70"/>
      <c r="G20" s="70"/>
    </row>
    <row r="21" spans="1:7" ht="6.75" customHeight="1" x14ac:dyDescent="0.35">
      <c r="A21" s="36"/>
      <c r="B21" s="37"/>
      <c r="C21" s="37"/>
      <c r="D21" s="37"/>
      <c r="E21" s="37"/>
      <c r="F21" s="37"/>
      <c r="G21" s="38"/>
    </row>
    <row r="22" spans="1:7" ht="32.25" customHeight="1" x14ac:dyDescent="0.35">
      <c r="A22" s="80" t="s">
        <v>78</v>
      </c>
      <c r="B22" s="78"/>
      <c r="C22" s="78"/>
      <c r="D22" s="78"/>
      <c r="E22" s="78"/>
      <c r="F22" s="78"/>
      <c r="G22" s="81"/>
    </row>
    <row r="23" spans="1:7" ht="18" customHeight="1" x14ac:dyDescent="0.35">
      <c r="A23" s="80" t="s">
        <v>79</v>
      </c>
      <c r="B23" s="78"/>
      <c r="C23" s="78"/>
      <c r="D23" s="42">
        <f>F8</f>
        <v>0</v>
      </c>
      <c r="E23" s="67"/>
      <c r="F23" s="67"/>
      <c r="G23" s="68"/>
    </row>
    <row r="24" spans="1:7" ht="18" customHeight="1" x14ac:dyDescent="0.35">
      <c r="A24" s="84" t="s">
        <v>80</v>
      </c>
      <c r="B24" s="83"/>
      <c r="C24" s="83"/>
      <c r="D24" s="83"/>
      <c r="E24" s="83"/>
      <c r="F24" s="83"/>
      <c r="G24" s="73"/>
    </row>
    <row r="25" spans="1:7" ht="18" customHeight="1" x14ac:dyDescent="0.35">
      <c r="A25" s="71" t="s">
        <v>81</v>
      </c>
      <c r="B25" s="70"/>
      <c r="C25" s="70"/>
      <c r="D25" s="70"/>
      <c r="E25" s="70"/>
      <c r="F25" s="70"/>
      <c r="G25" s="73"/>
    </row>
    <row r="26" spans="1:7" x14ac:dyDescent="0.35">
      <c r="A26" s="71"/>
      <c r="B26" s="70"/>
      <c r="C26" s="70"/>
      <c r="D26" s="70"/>
      <c r="E26" s="70"/>
      <c r="F26" s="70"/>
      <c r="G26" s="73"/>
    </row>
    <row r="27" spans="1:7" x14ac:dyDescent="0.35">
      <c r="A27" s="39" t="s">
        <v>82</v>
      </c>
      <c r="B27" s="82"/>
      <c r="C27" s="82"/>
      <c r="D27" s="43" t="s">
        <v>83</v>
      </c>
      <c r="E27" s="69"/>
      <c r="F27" s="70"/>
      <c r="G27" s="73"/>
    </row>
    <row r="28" spans="1:7" ht="6.75" customHeight="1" x14ac:dyDescent="0.35">
      <c r="A28" s="40"/>
      <c r="B28" s="69"/>
      <c r="C28" s="69"/>
      <c r="D28" s="69"/>
      <c r="E28" s="69"/>
      <c r="F28" s="69"/>
      <c r="G28" s="41"/>
    </row>
    <row r="29" spans="1:7" ht="17.25" customHeight="1" x14ac:dyDescent="0.35">
      <c r="A29" s="70"/>
      <c r="B29" s="70"/>
      <c r="C29" s="70"/>
      <c r="D29" s="70"/>
      <c r="E29" s="70"/>
      <c r="F29" s="70"/>
      <c r="G29" s="70"/>
    </row>
    <row r="30" spans="1:7" ht="8.25" customHeight="1" x14ac:dyDescent="0.35">
      <c r="A30" s="36"/>
      <c r="B30" s="37"/>
      <c r="C30" s="37"/>
      <c r="D30" s="37"/>
      <c r="E30" s="37"/>
      <c r="F30" s="37"/>
      <c r="G30" s="38"/>
    </row>
    <row r="31" spans="1:7" ht="31.5" customHeight="1" x14ac:dyDescent="0.35">
      <c r="A31" s="80" t="s">
        <v>84</v>
      </c>
      <c r="B31" s="78"/>
      <c r="C31" s="78"/>
      <c r="D31" s="78"/>
      <c r="E31" s="78"/>
      <c r="F31" s="78"/>
      <c r="G31" s="81"/>
    </row>
    <row r="32" spans="1:7" x14ac:dyDescent="0.35">
      <c r="A32" s="71"/>
      <c r="B32" s="70"/>
      <c r="C32" s="70"/>
      <c r="D32" s="70"/>
      <c r="E32" s="70"/>
      <c r="F32" s="70"/>
      <c r="G32" s="73"/>
    </row>
    <row r="33" spans="1:7" x14ac:dyDescent="0.35">
      <c r="A33" s="39" t="s">
        <v>82</v>
      </c>
      <c r="B33" s="82"/>
      <c r="C33" s="82"/>
      <c r="D33" s="43" t="s">
        <v>83</v>
      </c>
      <c r="E33" s="69"/>
      <c r="F33" s="70"/>
      <c r="G33" s="73"/>
    </row>
    <row r="34" spans="1:7" ht="8.25" customHeight="1" x14ac:dyDescent="0.35">
      <c r="A34" s="40"/>
      <c r="B34" s="69"/>
      <c r="C34" s="69"/>
      <c r="D34" s="69"/>
      <c r="E34" s="69"/>
      <c r="F34" s="69"/>
      <c r="G34" s="41"/>
    </row>
    <row r="37" spans="1:7" ht="21" x14ac:dyDescent="0.35">
      <c r="A37" s="27" t="s">
        <v>85</v>
      </c>
      <c r="B37" s="70"/>
      <c r="C37" s="70"/>
      <c r="D37" s="70"/>
      <c r="E37" s="70"/>
      <c r="F37" s="70"/>
      <c r="G37" s="70"/>
    </row>
    <row r="39" spans="1:7" ht="123" customHeight="1" x14ac:dyDescent="0.35">
      <c r="A39" s="78" t="s">
        <v>86</v>
      </c>
      <c r="B39" s="78"/>
      <c r="C39" s="78"/>
      <c r="D39" s="78"/>
      <c r="E39" s="78"/>
      <c r="F39" s="78"/>
      <c r="G39" s="78"/>
    </row>
    <row r="40" spans="1:7" ht="57.75" customHeight="1" x14ac:dyDescent="0.35">
      <c r="A40" s="78" t="s">
        <v>87</v>
      </c>
      <c r="B40" s="78"/>
      <c r="C40" s="78"/>
      <c r="D40" s="78"/>
      <c r="E40" s="78"/>
      <c r="F40" s="78"/>
      <c r="G40" s="78"/>
    </row>
    <row r="41" spans="1:7" ht="42" customHeight="1" x14ac:dyDescent="0.35">
      <c r="A41" s="78" t="s">
        <v>88</v>
      </c>
      <c r="B41" s="78"/>
      <c r="C41" s="78"/>
      <c r="D41" s="78"/>
      <c r="E41" s="78"/>
      <c r="F41" s="78"/>
      <c r="G41" s="78"/>
    </row>
    <row r="42" spans="1:7" ht="73.5" customHeight="1" x14ac:dyDescent="0.35">
      <c r="A42" s="78" t="s">
        <v>89</v>
      </c>
      <c r="B42" s="78"/>
      <c r="C42" s="78"/>
      <c r="D42" s="78"/>
      <c r="E42" s="78"/>
      <c r="F42" s="78"/>
      <c r="G42" s="78"/>
    </row>
    <row r="43" spans="1:7" ht="45" customHeight="1" x14ac:dyDescent="0.35">
      <c r="A43" s="78" t="s">
        <v>90</v>
      </c>
      <c r="B43" s="78"/>
      <c r="C43" s="78"/>
      <c r="D43" s="78"/>
      <c r="E43" s="78"/>
      <c r="F43" s="78"/>
      <c r="G43" s="78"/>
    </row>
    <row r="44" spans="1:7" ht="57.75" customHeight="1" x14ac:dyDescent="0.35">
      <c r="A44" s="78" t="s">
        <v>91</v>
      </c>
      <c r="B44" s="78"/>
      <c r="C44" s="78"/>
      <c r="D44" s="78"/>
      <c r="E44" s="78"/>
      <c r="F44" s="78"/>
      <c r="G44" s="78"/>
    </row>
    <row r="45" spans="1:7" ht="78" customHeight="1" x14ac:dyDescent="0.35">
      <c r="A45" s="78" t="s">
        <v>92</v>
      </c>
      <c r="B45" s="78"/>
      <c r="C45" s="78"/>
      <c r="D45" s="78"/>
      <c r="E45" s="78"/>
      <c r="F45" s="78"/>
      <c r="G45" s="78"/>
    </row>
    <row r="46" spans="1:7" ht="144.75" customHeight="1" x14ac:dyDescent="0.35">
      <c r="A46" s="78" t="s">
        <v>93</v>
      </c>
      <c r="B46" s="78"/>
      <c r="C46" s="78"/>
      <c r="D46" s="78"/>
      <c r="E46" s="78"/>
      <c r="F46" s="78"/>
      <c r="G46" s="78"/>
    </row>
    <row r="47" spans="1:7" ht="43.5" customHeight="1" x14ac:dyDescent="0.35">
      <c r="A47" s="86" t="s">
        <v>94</v>
      </c>
      <c r="B47" s="86"/>
      <c r="C47" s="86"/>
      <c r="D47" s="86"/>
      <c r="E47" s="86"/>
      <c r="F47" s="86"/>
      <c r="G47" s="86"/>
    </row>
    <row r="48" spans="1:7" ht="93.75" customHeight="1" x14ac:dyDescent="0.35">
      <c r="A48" s="78" t="s">
        <v>95</v>
      </c>
      <c r="B48" s="78"/>
      <c r="C48" s="78"/>
      <c r="D48" s="78"/>
      <c r="E48" s="78"/>
      <c r="F48" s="78"/>
      <c r="G48" s="78"/>
    </row>
    <row r="49" spans="1:7" ht="66" customHeight="1" x14ac:dyDescent="0.35">
      <c r="A49" s="78" t="s">
        <v>96</v>
      </c>
      <c r="B49" s="78"/>
      <c r="C49" s="78"/>
      <c r="D49" s="78"/>
      <c r="E49" s="78"/>
      <c r="F49" s="78"/>
      <c r="G49" s="78"/>
    </row>
    <row r="50" spans="1:7" ht="29.25" customHeight="1" x14ac:dyDescent="0.35">
      <c r="A50" s="85" t="s">
        <v>97</v>
      </c>
      <c r="B50" s="85"/>
      <c r="C50" s="85"/>
      <c r="D50" s="85"/>
      <c r="E50" s="85"/>
      <c r="F50" s="85"/>
      <c r="G50" s="85"/>
    </row>
    <row r="51" spans="1:7" ht="80.25" customHeight="1" x14ac:dyDescent="0.35">
      <c r="A51" s="78" t="s">
        <v>98</v>
      </c>
      <c r="B51" s="78"/>
      <c r="C51" s="78"/>
      <c r="D51" s="78"/>
      <c r="E51" s="78"/>
      <c r="F51" s="78"/>
      <c r="G51" s="78"/>
    </row>
    <row r="52" spans="1:7" ht="121.5" customHeight="1" x14ac:dyDescent="0.35">
      <c r="A52" s="78" t="s">
        <v>99</v>
      </c>
      <c r="B52" s="78"/>
      <c r="C52" s="78"/>
      <c r="D52" s="78"/>
      <c r="E52" s="78"/>
      <c r="F52" s="78"/>
      <c r="G52" s="78"/>
    </row>
    <row r="53" spans="1:7" ht="29.25" customHeight="1" x14ac:dyDescent="0.35">
      <c r="A53" s="78" t="s">
        <v>100</v>
      </c>
      <c r="B53" s="78"/>
      <c r="C53" s="78"/>
      <c r="D53" s="78"/>
      <c r="E53" s="78"/>
      <c r="F53" s="78"/>
      <c r="G53" s="78"/>
    </row>
    <row r="54" spans="1:7" ht="19.5" customHeight="1" x14ac:dyDescent="0.35">
      <c r="A54" s="78" t="s">
        <v>101</v>
      </c>
      <c r="B54" s="78"/>
      <c r="C54" s="78"/>
      <c r="D54" s="67"/>
      <c r="E54" s="67"/>
      <c r="F54" s="67"/>
      <c r="G54" s="67"/>
    </row>
    <row r="55" spans="1:7" ht="33" customHeight="1" x14ac:dyDescent="0.35">
      <c r="A55" s="87" t="str">
        <f>A13</f>
        <v xml:space="preserve">Employer to enter return address or email address </v>
      </c>
      <c r="B55" s="87"/>
      <c r="C55" s="87"/>
      <c r="D55" s="87"/>
      <c r="E55" s="87"/>
      <c r="F55" s="87"/>
      <c r="G55" s="87"/>
    </row>
    <row r="56" spans="1:7" x14ac:dyDescent="0.35">
      <c r="A56" s="70" t="s">
        <v>102</v>
      </c>
      <c r="B56" s="70"/>
      <c r="C56" s="70"/>
      <c r="D56" s="70"/>
      <c r="E56" s="70"/>
      <c r="F56" s="70"/>
      <c r="G56" s="70"/>
    </row>
    <row r="57" spans="1:7" ht="46.5" customHeight="1" x14ac:dyDescent="0.35">
      <c r="A57" s="79" t="s">
        <v>103</v>
      </c>
      <c r="B57" s="79"/>
      <c r="C57" s="79"/>
      <c r="D57" s="79"/>
      <c r="E57" s="79"/>
      <c r="F57" s="79"/>
      <c r="G57" s="79"/>
    </row>
  </sheetData>
  <mergeCells count="27">
    <mergeCell ref="A54:C54"/>
    <mergeCell ref="A55:G55"/>
    <mergeCell ref="A57:G57"/>
    <mergeCell ref="A52:G52"/>
    <mergeCell ref="A53:G53"/>
    <mergeCell ref="A46:G46"/>
    <mergeCell ref="A48:G48"/>
    <mergeCell ref="A49:G49"/>
    <mergeCell ref="A50:G50"/>
    <mergeCell ref="A51:G51"/>
    <mergeCell ref="A47:G47"/>
    <mergeCell ref="A12:G12"/>
    <mergeCell ref="A13:G13"/>
    <mergeCell ref="A22:G22"/>
    <mergeCell ref="A39:G39"/>
    <mergeCell ref="B33:C33"/>
    <mergeCell ref="A19:G19"/>
    <mergeCell ref="B27:C27"/>
    <mergeCell ref="A23:C23"/>
    <mergeCell ref="A24:F24"/>
    <mergeCell ref="A31:G31"/>
    <mergeCell ref="A45:G45"/>
    <mergeCell ref="A40:G40"/>
    <mergeCell ref="A41:G41"/>
    <mergeCell ref="A42:G42"/>
    <mergeCell ref="A43:G43"/>
    <mergeCell ref="A44:G44"/>
  </mergeCells>
  <hyperlinks>
    <hyperlink ref="A50" r:id="rId1" xr:uid="{C74BC6F2-5BCA-4774-97FE-6272E803A25F}"/>
    <hyperlink ref="A50:G50" r:id="rId2" display="www.lgpsmember.org/your-pension/the-essentials/tax/" xr:uid="{F12C173E-F854-469E-BB1F-D44E335EB0A2}"/>
  </hyperlinks>
  <pageMargins left="0.51181102362204722" right="0.51181102362204722" top="0.74803149606299213" bottom="0.74803149606299213" header="0.31496062992125984" footer="0.31496062992125984"/>
  <pageSetup paperSize="9" orientation="portrait" r:id="rId3"/>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89F8-7065-4F24-99B0-EBF0CB9D5F28}">
  <dimension ref="A1:H78"/>
  <sheetViews>
    <sheetView topLeftCell="A30" zoomScale="145" zoomScaleNormal="145" workbookViewId="0">
      <selection activeCell="A13" sqref="A13:G13"/>
    </sheetView>
  </sheetViews>
  <sheetFormatPr defaultColWidth="9.1796875" defaultRowHeight="16" x14ac:dyDescent="0.35"/>
  <cols>
    <col min="1" max="1" width="18.26953125" style="28" customWidth="1"/>
    <col min="2" max="2" width="11" style="28" customWidth="1"/>
    <col min="3" max="3" width="12.453125" style="28" customWidth="1"/>
    <col min="4" max="4" width="12.7265625" style="28" customWidth="1"/>
    <col min="5" max="5" width="12.54296875" style="28" customWidth="1"/>
    <col min="6" max="6" width="11.81640625" style="28" customWidth="1"/>
    <col min="7" max="7" width="15" style="28" customWidth="1"/>
    <col min="8" max="8" width="0" style="28" hidden="1" customWidth="1"/>
    <col min="9" max="16384" width="9.1796875" style="28"/>
  </cols>
  <sheetData>
    <row r="1" spans="1:7" ht="21" x14ac:dyDescent="0.35">
      <c r="A1" s="27" t="s">
        <v>104</v>
      </c>
      <c r="B1" s="70"/>
      <c r="C1" s="70"/>
      <c r="D1" s="70"/>
      <c r="E1" s="70"/>
      <c r="F1" s="70"/>
      <c r="G1" s="70"/>
    </row>
    <row r="2" spans="1:7" ht="10.5" customHeight="1" x14ac:dyDescent="0.35">
      <c r="A2" s="70"/>
      <c r="B2" s="70"/>
      <c r="C2" s="70"/>
      <c r="D2" s="70"/>
      <c r="E2" s="70"/>
      <c r="F2" s="70"/>
      <c r="G2" s="70"/>
    </row>
    <row r="3" spans="1:7" x14ac:dyDescent="0.35">
      <c r="A3" s="29" t="str">
        <f>Inputs!A3</f>
        <v>Employee Name</v>
      </c>
      <c r="B3" s="30">
        <f>Inputs!B3</f>
        <v>0</v>
      </c>
      <c r="C3" s="31"/>
      <c r="D3" s="70"/>
      <c r="E3" s="29" t="str">
        <f>Inputs!A5</f>
        <v>Pay ref</v>
      </c>
      <c r="F3" s="30">
        <f>Inputs!B5</f>
        <v>0</v>
      </c>
      <c r="G3" s="70"/>
    </row>
    <row r="4" spans="1:7" x14ac:dyDescent="0.35">
      <c r="A4" s="29" t="str">
        <f>Inputs!A4</f>
        <v>NINo</v>
      </c>
      <c r="B4" s="30">
        <f>Inputs!B4</f>
        <v>0</v>
      </c>
      <c r="C4" s="31"/>
      <c r="D4" s="70"/>
      <c r="E4" s="29" t="str">
        <f>Inputs!A6</f>
        <v>Other ref</v>
      </c>
      <c r="F4" s="30">
        <f>Inputs!B6</f>
        <v>0</v>
      </c>
      <c r="G4" s="70"/>
    </row>
    <row r="5" spans="1:7" x14ac:dyDescent="0.35">
      <c r="A5" s="70"/>
      <c r="B5" s="70"/>
      <c r="C5" s="31"/>
      <c r="D5" s="70"/>
      <c r="E5" s="70"/>
      <c r="F5" s="70"/>
      <c r="G5" s="70"/>
    </row>
    <row r="6" spans="1:7" x14ac:dyDescent="0.35">
      <c r="A6" s="70" t="s">
        <v>68</v>
      </c>
      <c r="B6" s="70"/>
      <c r="C6" s="32">
        <f>Inputs!C11</f>
        <v>46113</v>
      </c>
      <c r="D6" s="33" t="s">
        <v>69</v>
      </c>
      <c r="E6" s="32">
        <f>Inputs!C12</f>
        <v>46127</v>
      </c>
      <c r="F6" s="70"/>
      <c r="G6" s="70"/>
    </row>
    <row r="7" spans="1:7" ht="10.5" customHeight="1" x14ac:dyDescent="0.35">
      <c r="A7" s="70"/>
      <c r="B7" s="70"/>
      <c r="C7" s="70"/>
      <c r="D7" s="70"/>
      <c r="E7" s="70"/>
      <c r="F7" s="70"/>
      <c r="G7" s="70"/>
    </row>
    <row r="8" spans="1:7" x14ac:dyDescent="0.35">
      <c r="A8" s="70" t="s">
        <v>70</v>
      </c>
      <c r="B8" s="70"/>
      <c r="C8" s="70"/>
      <c r="D8" s="70"/>
      <c r="E8" s="70"/>
      <c r="F8" s="34">
        <f>Inputs!F31</f>
        <v>0</v>
      </c>
      <c r="G8" s="70"/>
    </row>
    <row r="9" spans="1:7" ht="10.5" customHeight="1" x14ac:dyDescent="0.35">
      <c r="A9" s="70"/>
      <c r="B9" s="70"/>
      <c r="C9" s="70"/>
      <c r="D9" s="70"/>
      <c r="E9" s="70"/>
      <c r="F9" s="70"/>
      <c r="G9" s="70"/>
    </row>
    <row r="10" spans="1:7" x14ac:dyDescent="0.35">
      <c r="A10" s="70" t="s">
        <v>71</v>
      </c>
      <c r="B10" s="70"/>
      <c r="C10" s="70"/>
      <c r="D10" s="70"/>
      <c r="E10" s="70"/>
      <c r="F10" s="34">
        <f>Inputs!C32</f>
        <v>0</v>
      </c>
      <c r="G10" s="70"/>
    </row>
    <row r="12" spans="1:7" ht="30.75" customHeight="1" x14ac:dyDescent="0.35">
      <c r="A12" s="78" t="s">
        <v>72</v>
      </c>
      <c r="B12" s="78"/>
      <c r="C12" s="78"/>
      <c r="D12" s="78"/>
      <c r="E12" s="78"/>
      <c r="F12" s="78"/>
      <c r="G12" s="78"/>
    </row>
    <row r="13" spans="1:7" x14ac:dyDescent="0.35">
      <c r="A13" s="79" t="s">
        <v>105</v>
      </c>
      <c r="B13" s="79"/>
      <c r="C13" s="79"/>
      <c r="D13" s="79"/>
      <c r="E13" s="79"/>
      <c r="F13" s="79"/>
      <c r="G13" s="79"/>
    </row>
    <row r="14" spans="1:7" ht="10.5" customHeight="1" x14ac:dyDescent="0.35">
      <c r="A14" s="70"/>
      <c r="B14" s="70"/>
      <c r="C14" s="70"/>
      <c r="D14" s="70"/>
      <c r="E14" s="70"/>
      <c r="F14" s="70"/>
      <c r="G14" s="70"/>
    </row>
    <row r="15" spans="1:7" x14ac:dyDescent="0.35">
      <c r="A15" s="29" t="s">
        <v>74</v>
      </c>
      <c r="B15" s="29"/>
      <c r="C15" s="44">
        <f>Inputs!C12+365</f>
        <v>46492</v>
      </c>
      <c r="D15" s="45"/>
      <c r="E15" s="70"/>
      <c r="F15" s="70"/>
      <c r="G15" s="70"/>
    </row>
    <row r="16" spans="1:7" ht="10.5" customHeight="1" x14ac:dyDescent="0.35">
      <c r="A16" s="70"/>
      <c r="B16" s="70"/>
      <c r="C16" s="70"/>
      <c r="D16" s="70"/>
      <c r="E16" s="70"/>
      <c r="F16" s="70"/>
      <c r="G16" s="70"/>
    </row>
    <row r="17" spans="1:7" ht="21" x14ac:dyDescent="0.35">
      <c r="A17" s="27" t="s">
        <v>75</v>
      </c>
      <c r="B17" s="70"/>
      <c r="C17" s="70"/>
      <c r="D17" s="70"/>
      <c r="E17" s="70"/>
      <c r="F17" s="70"/>
      <c r="G17" s="70"/>
    </row>
    <row r="18" spans="1:7" x14ac:dyDescent="0.35">
      <c r="A18" s="70" t="s">
        <v>106</v>
      </c>
      <c r="B18" s="70"/>
      <c r="C18" s="70"/>
      <c r="D18" s="70"/>
      <c r="E18" s="70"/>
      <c r="F18" s="70"/>
      <c r="G18" s="70"/>
    </row>
    <row r="19" spans="1:7" x14ac:dyDescent="0.35">
      <c r="A19" s="70" t="s">
        <v>107</v>
      </c>
      <c r="B19" s="70"/>
      <c r="C19" s="70"/>
      <c r="D19" s="70"/>
      <c r="E19" s="70"/>
      <c r="F19" s="70"/>
      <c r="G19" s="70"/>
    </row>
    <row r="20" spans="1:7" x14ac:dyDescent="0.35">
      <c r="A20" s="83" t="s">
        <v>108</v>
      </c>
      <c r="B20" s="83"/>
      <c r="C20" s="83"/>
      <c r="D20" s="83"/>
      <c r="E20" s="83"/>
      <c r="F20" s="83"/>
      <c r="G20" s="83"/>
    </row>
    <row r="21" spans="1:7" ht="10.5" customHeight="1" x14ac:dyDescent="0.35">
      <c r="A21" s="29"/>
      <c r="B21" s="70"/>
      <c r="C21" s="70"/>
      <c r="D21" s="70"/>
      <c r="E21" s="70"/>
      <c r="F21" s="70"/>
      <c r="G21" s="70"/>
    </row>
    <row r="22" spans="1:7" ht="6.75" customHeight="1" x14ac:dyDescent="0.35">
      <c r="A22" s="36"/>
      <c r="B22" s="37"/>
      <c r="C22" s="37"/>
      <c r="D22" s="37"/>
      <c r="E22" s="37"/>
      <c r="F22" s="37"/>
      <c r="G22" s="38"/>
    </row>
    <row r="23" spans="1:7" ht="16.5" customHeight="1" x14ac:dyDescent="0.35">
      <c r="A23" s="80" t="s">
        <v>109</v>
      </c>
      <c r="B23" s="78"/>
      <c r="C23" s="78"/>
      <c r="D23" s="78"/>
      <c r="E23" s="78"/>
      <c r="F23" s="78"/>
      <c r="G23" s="81"/>
    </row>
    <row r="24" spans="1:7" ht="16.5" customHeight="1" x14ac:dyDescent="0.35">
      <c r="A24" s="80" t="s">
        <v>110</v>
      </c>
      <c r="B24" s="78"/>
      <c r="C24" s="78"/>
      <c r="D24" s="78"/>
      <c r="E24" s="78"/>
      <c r="F24" s="42">
        <f>F8</f>
        <v>0</v>
      </c>
      <c r="G24" s="68"/>
    </row>
    <row r="25" spans="1:7" x14ac:dyDescent="0.35">
      <c r="A25" s="84" t="s">
        <v>111</v>
      </c>
      <c r="B25" s="83"/>
      <c r="C25" s="83"/>
      <c r="D25" s="83"/>
      <c r="E25" s="83"/>
      <c r="F25" s="83"/>
      <c r="G25" s="88"/>
    </row>
    <row r="26" spans="1:7" x14ac:dyDescent="0.35">
      <c r="A26" s="71" t="s">
        <v>112</v>
      </c>
      <c r="B26" s="70"/>
      <c r="C26" s="70"/>
      <c r="D26" s="70"/>
      <c r="E26" s="70"/>
      <c r="F26" s="70"/>
      <c r="G26" s="73"/>
    </row>
    <row r="27" spans="1:7" ht="7.5" customHeight="1" x14ac:dyDescent="0.35">
      <c r="A27" s="71"/>
      <c r="B27" s="70"/>
      <c r="C27" s="70"/>
      <c r="D27" s="70"/>
      <c r="E27" s="70"/>
      <c r="F27" s="70"/>
      <c r="G27" s="73"/>
    </row>
    <row r="28" spans="1:7" x14ac:dyDescent="0.35">
      <c r="A28" s="39" t="s">
        <v>82</v>
      </c>
      <c r="B28" s="82"/>
      <c r="C28" s="82"/>
      <c r="D28" s="43" t="s">
        <v>83</v>
      </c>
      <c r="E28" s="69"/>
      <c r="F28" s="70"/>
      <c r="G28" s="73"/>
    </row>
    <row r="29" spans="1:7" ht="6.75" customHeight="1" x14ac:dyDescent="0.35">
      <c r="A29" s="40"/>
      <c r="B29" s="69"/>
      <c r="C29" s="69"/>
      <c r="D29" s="69"/>
      <c r="E29" s="69"/>
      <c r="F29" s="69"/>
      <c r="G29" s="41"/>
    </row>
    <row r="30" spans="1:7" ht="15.75" customHeight="1" x14ac:dyDescent="0.35">
      <c r="A30" s="70"/>
      <c r="B30" s="70"/>
      <c r="C30" s="70"/>
      <c r="D30" s="70"/>
      <c r="E30" s="70"/>
      <c r="F30" s="70"/>
      <c r="G30" s="70"/>
    </row>
    <row r="31" spans="1:7" ht="8.25" customHeight="1" x14ac:dyDescent="0.35">
      <c r="A31" s="36"/>
      <c r="B31" s="37"/>
      <c r="C31" s="37"/>
      <c r="D31" s="37"/>
      <c r="E31" s="37"/>
      <c r="F31" s="37"/>
      <c r="G31" s="38"/>
    </row>
    <row r="32" spans="1:7" ht="16.5" customHeight="1" x14ac:dyDescent="0.35">
      <c r="A32" s="91" t="s">
        <v>113</v>
      </c>
      <c r="B32" s="92"/>
      <c r="C32" s="92"/>
      <c r="D32" s="92"/>
      <c r="E32" s="92"/>
      <c r="F32" s="92"/>
      <c r="G32" s="93"/>
    </row>
    <row r="33" spans="1:8" ht="15" customHeight="1" x14ac:dyDescent="0.35">
      <c r="A33" s="80" t="s">
        <v>114</v>
      </c>
      <c r="B33" s="78"/>
      <c r="C33" s="78"/>
      <c r="D33" s="46">
        <v>1</v>
      </c>
      <c r="E33" s="67" t="str">
        <f>IF(D33=1,"year","years")</f>
        <v>year</v>
      </c>
      <c r="F33" s="67"/>
      <c r="G33" s="68"/>
      <c r="H33" s="70"/>
    </row>
    <row r="34" spans="1:8" ht="23.25" customHeight="1" x14ac:dyDescent="0.4">
      <c r="A34" s="89" t="s">
        <v>115</v>
      </c>
      <c r="B34" s="90"/>
      <c r="C34" s="90"/>
      <c r="D34" s="48">
        <f>VLOOKUP(D33,Inputs!B35:F38,5)</f>
        <v>0</v>
      </c>
      <c r="E34" s="90" t="s">
        <v>116</v>
      </c>
      <c r="F34" s="90"/>
      <c r="G34" s="74" t="str">
        <f>Inputs!B8</f>
        <v>monthly</v>
      </c>
      <c r="H34" s="70"/>
    </row>
    <row r="35" spans="1:8" ht="22.5" customHeight="1" x14ac:dyDescent="0.4">
      <c r="A35" s="89" t="s">
        <v>117</v>
      </c>
      <c r="B35" s="90"/>
      <c r="C35" s="90"/>
      <c r="D35" s="90"/>
      <c r="E35" s="90"/>
      <c r="F35" s="90"/>
      <c r="G35" s="47">
        <f>ROUND(F10/D33,2)</f>
        <v>0</v>
      </c>
      <c r="H35" s="70"/>
    </row>
    <row r="36" spans="1:8" ht="21" customHeight="1" x14ac:dyDescent="0.4">
      <c r="A36" s="89" t="s">
        <v>118</v>
      </c>
      <c r="B36" s="90"/>
      <c r="C36" s="90"/>
      <c r="D36" s="90"/>
      <c r="E36" s="90"/>
      <c r="F36" s="90"/>
      <c r="G36" s="94"/>
      <c r="H36" s="70"/>
    </row>
    <row r="37" spans="1:8" s="49" customFormat="1" ht="22.5" customHeight="1" x14ac:dyDescent="0.4">
      <c r="A37" s="89" t="s">
        <v>112</v>
      </c>
      <c r="B37" s="90"/>
      <c r="C37" s="90"/>
      <c r="D37" s="90"/>
      <c r="E37" s="90"/>
      <c r="F37" s="90"/>
      <c r="G37" s="94"/>
    </row>
    <row r="38" spans="1:8" ht="9.75" customHeight="1" x14ac:dyDescent="0.35">
      <c r="A38" s="71"/>
      <c r="B38" s="70"/>
      <c r="C38" s="70"/>
      <c r="D38" s="70"/>
      <c r="E38" s="70"/>
      <c r="F38" s="70"/>
      <c r="G38" s="73"/>
      <c r="H38" s="70"/>
    </row>
    <row r="39" spans="1:8" x14ac:dyDescent="0.35">
      <c r="A39" s="39" t="s">
        <v>82</v>
      </c>
      <c r="B39" s="82"/>
      <c r="C39" s="82"/>
      <c r="D39" s="43" t="s">
        <v>83</v>
      </c>
      <c r="E39" s="69"/>
      <c r="F39" s="70"/>
      <c r="G39" s="73"/>
      <c r="H39" s="70"/>
    </row>
    <row r="40" spans="1:8" ht="8.25" customHeight="1" x14ac:dyDescent="0.35">
      <c r="A40" s="40"/>
      <c r="B40" s="69"/>
      <c r="C40" s="69"/>
      <c r="D40" s="69"/>
      <c r="E40" s="69"/>
      <c r="F40" s="69"/>
      <c r="G40" s="41"/>
      <c r="H40" s="70"/>
    </row>
    <row r="41" spans="1:8" ht="15.75" customHeight="1" x14ac:dyDescent="0.35">
      <c r="A41" s="70"/>
      <c r="B41" s="70"/>
      <c r="C41" s="70"/>
      <c r="D41" s="70"/>
      <c r="E41" s="70"/>
      <c r="F41" s="70"/>
      <c r="G41" s="70"/>
      <c r="H41" s="70"/>
    </row>
    <row r="42" spans="1:8" ht="8.25" customHeight="1" x14ac:dyDescent="0.35">
      <c r="A42" s="36"/>
      <c r="B42" s="37"/>
      <c r="C42" s="37"/>
      <c r="D42" s="37"/>
      <c r="E42" s="37"/>
      <c r="F42" s="37"/>
      <c r="G42" s="38"/>
      <c r="H42" s="70"/>
    </row>
    <row r="43" spans="1:8" ht="30" customHeight="1" x14ac:dyDescent="0.35">
      <c r="A43" s="80" t="s">
        <v>119</v>
      </c>
      <c r="B43" s="78"/>
      <c r="C43" s="78"/>
      <c r="D43" s="78"/>
      <c r="E43" s="78"/>
      <c r="F43" s="78"/>
      <c r="G43" s="81"/>
      <c r="H43" s="70"/>
    </row>
    <row r="44" spans="1:8" ht="9" customHeight="1" x14ac:dyDescent="0.35">
      <c r="A44" s="71"/>
      <c r="B44" s="70"/>
      <c r="C44" s="70"/>
      <c r="D44" s="70"/>
      <c r="E44" s="70"/>
      <c r="F44" s="70"/>
      <c r="G44" s="73"/>
      <c r="H44" s="70"/>
    </row>
    <row r="45" spans="1:8" x14ac:dyDescent="0.35">
      <c r="A45" s="39" t="s">
        <v>82</v>
      </c>
      <c r="B45" s="82"/>
      <c r="C45" s="82"/>
      <c r="D45" s="43" t="s">
        <v>83</v>
      </c>
      <c r="E45" s="69"/>
      <c r="F45" s="70"/>
      <c r="G45" s="73"/>
      <c r="H45" s="70"/>
    </row>
    <row r="46" spans="1:8" ht="9.75" customHeight="1" x14ac:dyDescent="0.35">
      <c r="A46" s="40"/>
      <c r="B46" s="69"/>
      <c r="C46" s="69"/>
      <c r="D46" s="69"/>
      <c r="E46" s="69"/>
      <c r="F46" s="69"/>
      <c r="G46" s="41"/>
      <c r="H46" s="70"/>
    </row>
    <row r="48" spans="1:8" ht="21" x14ac:dyDescent="0.35">
      <c r="A48" s="27" t="s">
        <v>85</v>
      </c>
      <c r="B48" s="70"/>
      <c r="C48" s="70"/>
      <c r="D48" s="70"/>
      <c r="E48" s="70"/>
      <c r="F48" s="70"/>
      <c r="G48" s="70"/>
      <c r="H48" s="70" t="s">
        <v>120</v>
      </c>
    </row>
    <row r="49" spans="1:8" x14ac:dyDescent="0.35">
      <c r="A49" s="70"/>
      <c r="B49" s="70"/>
      <c r="C49" s="70"/>
      <c r="D49" s="70"/>
      <c r="E49" s="70"/>
      <c r="F49" s="70"/>
      <c r="G49" s="70"/>
      <c r="H49" s="70">
        <v>1</v>
      </c>
    </row>
    <row r="50" spans="1:8" ht="129" customHeight="1" x14ac:dyDescent="0.35">
      <c r="A50" s="78" t="s">
        <v>86</v>
      </c>
      <c r="B50" s="78"/>
      <c r="C50" s="78"/>
      <c r="D50" s="78"/>
      <c r="E50" s="78"/>
      <c r="F50" s="78"/>
      <c r="G50" s="78"/>
      <c r="H50" s="70">
        <v>2</v>
      </c>
    </row>
    <row r="51" spans="1:8" ht="60.75" customHeight="1" x14ac:dyDescent="0.35">
      <c r="A51" s="78" t="s">
        <v>87</v>
      </c>
      <c r="B51" s="78"/>
      <c r="C51" s="78"/>
      <c r="D51" s="78"/>
      <c r="E51" s="78"/>
      <c r="F51" s="78"/>
      <c r="G51" s="78"/>
      <c r="H51" s="70">
        <v>3</v>
      </c>
    </row>
    <row r="52" spans="1:8" ht="44.25" customHeight="1" x14ac:dyDescent="0.35">
      <c r="A52" s="78" t="s">
        <v>88</v>
      </c>
      <c r="B52" s="78"/>
      <c r="C52" s="78"/>
      <c r="D52" s="78"/>
      <c r="E52" s="78"/>
      <c r="F52" s="78"/>
      <c r="G52" s="78"/>
      <c r="H52" s="70">
        <v>4</v>
      </c>
    </row>
    <row r="53" spans="1:8" ht="75.75" customHeight="1" x14ac:dyDescent="0.35">
      <c r="A53" s="78" t="s">
        <v>89</v>
      </c>
      <c r="B53" s="78"/>
      <c r="C53" s="78"/>
      <c r="D53" s="78"/>
      <c r="E53" s="78"/>
      <c r="F53" s="78"/>
      <c r="G53" s="78"/>
      <c r="H53" s="70">
        <v>5</v>
      </c>
    </row>
    <row r="54" spans="1:8" ht="45" customHeight="1" x14ac:dyDescent="0.35">
      <c r="A54" s="78" t="s">
        <v>90</v>
      </c>
      <c r="B54" s="78"/>
      <c r="C54" s="78"/>
      <c r="D54" s="78"/>
      <c r="E54" s="78"/>
      <c r="F54" s="78"/>
      <c r="G54" s="78"/>
      <c r="H54" s="70">
        <v>6</v>
      </c>
    </row>
    <row r="55" spans="1:8" ht="60.75" customHeight="1" x14ac:dyDescent="0.35">
      <c r="A55" s="78" t="s">
        <v>91</v>
      </c>
      <c r="B55" s="78"/>
      <c r="C55" s="78"/>
      <c r="D55" s="78"/>
      <c r="E55" s="78"/>
      <c r="F55" s="78"/>
      <c r="G55" s="78"/>
      <c r="H55" s="70">
        <v>7</v>
      </c>
    </row>
    <row r="56" spans="1:8" ht="60.75" customHeight="1" x14ac:dyDescent="0.35">
      <c r="A56" s="78" t="s">
        <v>121</v>
      </c>
      <c r="B56" s="78"/>
      <c r="C56" s="78"/>
      <c r="D56" s="78"/>
      <c r="E56" s="78"/>
      <c r="F56" s="78"/>
      <c r="G56" s="78"/>
      <c r="H56" s="70">
        <v>8</v>
      </c>
    </row>
    <row r="57" spans="1:8" ht="75.75" customHeight="1" x14ac:dyDescent="0.35">
      <c r="A57" s="78" t="s">
        <v>122</v>
      </c>
      <c r="B57" s="78"/>
      <c r="C57" s="78"/>
      <c r="D57" s="78"/>
      <c r="E57" s="78"/>
      <c r="F57" s="78"/>
      <c r="G57" s="78"/>
      <c r="H57" s="70">
        <v>9</v>
      </c>
    </row>
    <row r="58" spans="1:8" ht="45" customHeight="1" x14ac:dyDescent="0.35">
      <c r="A58" s="86" t="s">
        <v>123</v>
      </c>
      <c r="B58" s="86"/>
      <c r="C58" s="86"/>
      <c r="D58" s="86"/>
      <c r="E58" s="86"/>
      <c r="F58" s="86"/>
      <c r="G58" s="86"/>
      <c r="H58" s="70"/>
    </row>
    <row r="59" spans="1:8" ht="60.75" customHeight="1" x14ac:dyDescent="0.35">
      <c r="A59" s="86" t="s">
        <v>124</v>
      </c>
      <c r="B59" s="86"/>
      <c r="C59" s="86"/>
      <c r="D59" s="86"/>
      <c r="E59" s="86"/>
      <c r="F59" s="86"/>
      <c r="G59" s="86"/>
      <c r="H59" s="70"/>
    </row>
    <row r="60" spans="1:8" ht="75.75" customHeight="1" x14ac:dyDescent="0.35">
      <c r="A60" s="86" t="s">
        <v>125</v>
      </c>
      <c r="B60" s="86"/>
      <c r="C60" s="86"/>
      <c r="D60" s="86"/>
      <c r="E60" s="86"/>
      <c r="F60" s="86"/>
      <c r="G60" s="86"/>
      <c r="H60" s="70"/>
    </row>
    <row r="61" spans="1:8" ht="42.75" customHeight="1" x14ac:dyDescent="0.35">
      <c r="A61" s="86" t="s">
        <v>126</v>
      </c>
      <c r="B61" s="86"/>
      <c r="C61" s="86"/>
      <c r="D61" s="86"/>
      <c r="E61" s="86"/>
      <c r="F61" s="86"/>
      <c r="G61" s="86"/>
      <c r="H61" s="70"/>
    </row>
    <row r="62" spans="1:8" ht="105" customHeight="1" x14ac:dyDescent="0.35">
      <c r="A62" s="86" t="s">
        <v>127</v>
      </c>
      <c r="B62" s="86"/>
      <c r="C62" s="86"/>
      <c r="D62" s="86"/>
      <c r="E62" s="86"/>
      <c r="F62" s="86"/>
      <c r="G62" s="86"/>
      <c r="H62" s="70"/>
    </row>
    <row r="63" spans="1:8" ht="45.75" customHeight="1" x14ac:dyDescent="0.35">
      <c r="A63" s="86" t="s">
        <v>128</v>
      </c>
      <c r="B63" s="86"/>
      <c r="C63" s="86"/>
      <c r="D63" s="86"/>
      <c r="E63" s="86"/>
      <c r="F63" s="86"/>
      <c r="G63" s="86"/>
      <c r="H63" s="70"/>
    </row>
    <row r="64" spans="1:8" ht="124.5" customHeight="1" x14ac:dyDescent="0.35">
      <c r="A64" s="78" t="s">
        <v>129</v>
      </c>
      <c r="B64" s="78"/>
      <c r="C64" s="78"/>
      <c r="D64" s="78"/>
      <c r="E64" s="78"/>
      <c r="F64" s="78"/>
      <c r="G64" s="78"/>
      <c r="H64" s="70"/>
    </row>
    <row r="65" spans="1:7" ht="75.75" customHeight="1" x14ac:dyDescent="0.35">
      <c r="A65" s="78" t="s">
        <v>130</v>
      </c>
      <c r="B65" s="78"/>
      <c r="C65" s="78"/>
      <c r="D65" s="78"/>
      <c r="E65" s="78"/>
      <c r="F65" s="78"/>
      <c r="G65" s="78"/>
    </row>
    <row r="66" spans="1:7" ht="64.5" customHeight="1" x14ac:dyDescent="0.35">
      <c r="A66" s="78" t="s">
        <v>131</v>
      </c>
      <c r="B66" s="78"/>
      <c r="C66" s="78"/>
      <c r="D66" s="78"/>
      <c r="E66" s="78"/>
      <c r="F66" s="78"/>
      <c r="G66" s="78"/>
    </row>
    <row r="67" spans="1:7" ht="27.75" customHeight="1" x14ac:dyDescent="0.35">
      <c r="A67" s="85" t="s">
        <v>97</v>
      </c>
      <c r="B67" s="85"/>
      <c r="C67" s="85"/>
      <c r="D67" s="85"/>
      <c r="E67" s="85"/>
      <c r="F67" s="85"/>
      <c r="G67" s="85"/>
    </row>
    <row r="68" spans="1:7" ht="122.25" customHeight="1" x14ac:dyDescent="0.35">
      <c r="A68" s="78" t="s">
        <v>132</v>
      </c>
      <c r="B68" s="78"/>
      <c r="C68" s="78"/>
      <c r="D68" s="78"/>
      <c r="E68" s="78"/>
      <c r="F68" s="78"/>
      <c r="G68" s="78"/>
    </row>
    <row r="69" spans="1:7" ht="121.5" customHeight="1" x14ac:dyDescent="0.35">
      <c r="A69" s="78" t="s">
        <v>133</v>
      </c>
      <c r="B69" s="78"/>
      <c r="C69" s="78"/>
      <c r="D69" s="78"/>
      <c r="E69" s="78"/>
      <c r="F69" s="78"/>
      <c r="G69" s="78"/>
    </row>
    <row r="70" spans="1:7" ht="25.5" customHeight="1" x14ac:dyDescent="0.35">
      <c r="A70" s="78" t="s">
        <v>134</v>
      </c>
      <c r="B70" s="78"/>
      <c r="C70" s="78"/>
      <c r="D70" s="78"/>
      <c r="E70" s="78"/>
      <c r="F70" s="78"/>
      <c r="G70" s="78"/>
    </row>
    <row r="71" spans="1:7" x14ac:dyDescent="0.35">
      <c r="A71" s="78" t="s">
        <v>101</v>
      </c>
      <c r="B71" s="78"/>
      <c r="C71" s="78"/>
      <c r="D71" s="67"/>
      <c r="E71" s="67"/>
      <c r="F71" s="67"/>
      <c r="G71" s="67"/>
    </row>
    <row r="72" spans="1:7" ht="24" customHeight="1" x14ac:dyDescent="0.35">
      <c r="A72" s="87" t="str">
        <f>A13</f>
        <v xml:space="preserve">Employer to enter relevant address or email address </v>
      </c>
      <c r="B72" s="87"/>
      <c r="C72" s="87"/>
      <c r="D72" s="87"/>
      <c r="E72" s="87"/>
      <c r="F72" s="87"/>
      <c r="G72" s="87"/>
    </row>
    <row r="73" spans="1:7" x14ac:dyDescent="0.35">
      <c r="A73" s="70" t="s">
        <v>102</v>
      </c>
      <c r="B73" s="70"/>
      <c r="C73" s="70"/>
      <c r="D73" s="70"/>
      <c r="E73" s="70"/>
      <c r="F73" s="70"/>
      <c r="G73" s="70"/>
    </row>
    <row r="74" spans="1:7" ht="78" customHeight="1" x14ac:dyDescent="0.35">
      <c r="A74" s="79" t="s">
        <v>103</v>
      </c>
      <c r="B74" s="79"/>
      <c r="C74" s="79"/>
      <c r="D74" s="79"/>
      <c r="E74" s="79"/>
      <c r="F74" s="79"/>
      <c r="G74" s="79"/>
    </row>
    <row r="75" spans="1:7" x14ac:dyDescent="0.35">
      <c r="A75" s="83"/>
      <c r="B75" s="83"/>
      <c r="C75" s="83"/>
      <c r="D75" s="83"/>
      <c r="E75" s="83"/>
      <c r="F75" s="83"/>
      <c r="G75" s="83"/>
    </row>
    <row r="76" spans="1:7" x14ac:dyDescent="0.35">
      <c r="A76" s="83"/>
      <c r="B76" s="83"/>
      <c r="C76" s="83"/>
      <c r="D76" s="83"/>
      <c r="E76" s="83"/>
      <c r="F76" s="83"/>
      <c r="G76" s="83"/>
    </row>
    <row r="77" spans="1:7" x14ac:dyDescent="0.35">
      <c r="A77" s="83"/>
      <c r="B77" s="83"/>
      <c r="C77" s="83"/>
      <c r="D77" s="83"/>
      <c r="E77" s="83"/>
      <c r="F77" s="83"/>
      <c r="G77" s="83"/>
    </row>
    <row r="78" spans="1:7" x14ac:dyDescent="0.35">
      <c r="A78" s="83"/>
      <c r="B78" s="83"/>
      <c r="C78" s="83"/>
      <c r="D78" s="83"/>
      <c r="E78" s="83"/>
      <c r="F78" s="83"/>
      <c r="G78" s="83"/>
    </row>
  </sheetData>
  <mergeCells count="45">
    <mergeCell ref="A70:G70"/>
    <mergeCell ref="A77:G77"/>
    <mergeCell ref="A78:G78"/>
    <mergeCell ref="A71:C71"/>
    <mergeCell ref="A56:G56"/>
    <mergeCell ref="A59:G59"/>
    <mergeCell ref="A69:G69"/>
    <mergeCell ref="A72:G72"/>
    <mergeCell ref="A74:G74"/>
    <mergeCell ref="A75:G75"/>
    <mergeCell ref="A76:G76"/>
    <mergeCell ref="A64:G64"/>
    <mergeCell ref="A66:G66"/>
    <mergeCell ref="A67:G67"/>
    <mergeCell ref="A68:G68"/>
    <mergeCell ref="A57:G57"/>
    <mergeCell ref="A58:G58"/>
    <mergeCell ref="A51:G51"/>
    <mergeCell ref="A52:G52"/>
    <mergeCell ref="A53:G53"/>
    <mergeCell ref="A43:G43"/>
    <mergeCell ref="B45:C45"/>
    <mergeCell ref="A50:G50"/>
    <mergeCell ref="B28:C28"/>
    <mergeCell ref="A32:G32"/>
    <mergeCell ref="B39:C39"/>
    <mergeCell ref="A35:F35"/>
    <mergeCell ref="A36:G36"/>
    <mergeCell ref="A37:G37"/>
    <mergeCell ref="A62:G62"/>
    <mergeCell ref="A65:G65"/>
    <mergeCell ref="A60:G60"/>
    <mergeCell ref="A63:G63"/>
    <mergeCell ref="A12:G12"/>
    <mergeCell ref="A13:G13"/>
    <mergeCell ref="A20:G20"/>
    <mergeCell ref="A23:G23"/>
    <mergeCell ref="A61:G61"/>
    <mergeCell ref="A24:E24"/>
    <mergeCell ref="A33:C33"/>
    <mergeCell ref="A25:G25"/>
    <mergeCell ref="A34:C34"/>
    <mergeCell ref="E34:F34"/>
    <mergeCell ref="A54:G54"/>
    <mergeCell ref="A55:G55"/>
  </mergeCells>
  <dataValidations count="1">
    <dataValidation type="list" allowBlank="1" showInputMessage="1" showErrorMessage="1" sqref="D33" xr:uid="{5018BCFA-A0AD-4495-9665-EDAF6297290C}">
      <formula1>$H$49:$H$57</formula1>
    </dataValidation>
  </dataValidations>
  <hyperlinks>
    <hyperlink ref="A67" r:id="rId1" xr:uid="{1677A91A-31A3-452A-B2B6-FE8C669D73C1}"/>
    <hyperlink ref="A67:G67" r:id="rId2" display="www.lgpsmember.org/your-pension/the-essentials/tax/" xr:uid="{C893E77E-8EC8-487C-85E9-60AB9688BD98}"/>
  </hyperlinks>
  <pageMargins left="0.43307086614173229" right="0.43307086614173229" top="0.74803149606299213" bottom="0.74803149606299213" header="0.31496062992125984" footer="0.31496062992125984"/>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AA171-6785-4B55-AEB0-17771D7008EA}">
  <dimension ref="A1:L43"/>
  <sheetViews>
    <sheetView tabSelected="1" topLeftCell="A17" zoomScale="140" zoomScaleNormal="140" workbookViewId="0">
      <selection activeCell="F20" sqref="F20"/>
    </sheetView>
  </sheetViews>
  <sheetFormatPr defaultColWidth="9.1796875" defaultRowHeight="16" x14ac:dyDescent="0.4"/>
  <cols>
    <col min="1" max="1" width="19.1796875" style="49" customWidth="1"/>
    <col min="2" max="2" width="12.453125" style="49" customWidth="1"/>
    <col min="3" max="3" width="9.1796875" style="49"/>
    <col min="4" max="4" width="13.7265625" style="49" customWidth="1"/>
    <col min="5" max="5" width="13.81640625" style="49" customWidth="1"/>
    <col min="6" max="6" width="22.1796875" style="49" customWidth="1"/>
    <col min="7" max="10" width="9.1796875" style="49"/>
    <col min="11" max="11" width="0" style="49" hidden="1" customWidth="1"/>
    <col min="12" max="12" width="9.1796875" style="49" hidden="1" customWidth="1"/>
    <col min="13" max="13" width="0" style="49" hidden="1" customWidth="1"/>
    <col min="14" max="16384" width="9.1796875" style="49"/>
  </cols>
  <sheetData>
    <row r="1" spans="1:12" ht="21" x14ac:dyDescent="0.5">
      <c r="A1" s="52" t="s">
        <v>135</v>
      </c>
    </row>
    <row r="2" spans="1:12" ht="10.5" customHeight="1" x14ac:dyDescent="0.4">
      <c r="L2" s="49" t="s">
        <v>136</v>
      </c>
    </row>
    <row r="3" spans="1:12" x14ac:dyDescent="0.4">
      <c r="A3" s="50" t="str">
        <f>Inputs!A7</f>
        <v>Employer</v>
      </c>
      <c r="B3" s="53">
        <f>Inputs!B7</f>
        <v>0</v>
      </c>
      <c r="E3" s="50" t="str">
        <f>Inputs!A4</f>
        <v>NINo</v>
      </c>
      <c r="F3" s="53">
        <f>Inputs!B4</f>
        <v>0</v>
      </c>
      <c r="L3" s="49" t="s">
        <v>61</v>
      </c>
    </row>
    <row r="4" spans="1:12" x14ac:dyDescent="0.4">
      <c r="A4" s="50" t="str">
        <f>Inputs!A3</f>
        <v>Employee Name</v>
      </c>
      <c r="B4" s="53">
        <f>Inputs!B3</f>
        <v>0</v>
      </c>
      <c r="E4" s="50" t="str">
        <f>Inputs!A5</f>
        <v>Pay ref</v>
      </c>
      <c r="F4" s="53">
        <f>Inputs!B5</f>
        <v>0</v>
      </c>
    </row>
    <row r="5" spans="1:12" x14ac:dyDescent="0.4">
      <c r="E5" s="50" t="s">
        <v>42</v>
      </c>
      <c r="F5" s="53">
        <f>Inputs!B6</f>
        <v>0</v>
      </c>
    </row>
    <row r="6" spans="1:12" ht="10.5" customHeight="1" x14ac:dyDescent="0.4"/>
    <row r="7" spans="1:12" x14ac:dyDescent="0.4">
      <c r="A7" s="49" t="s">
        <v>137</v>
      </c>
    </row>
    <row r="8" spans="1:12" x14ac:dyDescent="0.4">
      <c r="A8" s="49" t="s">
        <v>138</v>
      </c>
      <c r="B8" s="59">
        <f>Inputs!C11</f>
        <v>46113</v>
      </c>
      <c r="C8" s="54" t="s">
        <v>69</v>
      </c>
      <c r="D8" s="59">
        <f>Inputs!C12</f>
        <v>46127</v>
      </c>
    </row>
    <row r="9" spans="1:12" ht="10.5" customHeight="1" x14ac:dyDescent="0.4"/>
    <row r="10" spans="1:12" x14ac:dyDescent="0.4">
      <c r="A10" s="49" t="s">
        <v>139</v>
      </c>
    </row>
    <row r="11" spans="1:12" x14ac:dyDescent="0.4">
      <c r="A11" s="49" t="s">
        <v>140</v>
      </c>
      <c r="D11" s="60" t="s">
        <v>136</v>
      </c>
    </row>
    <row r="12" spans="1:12" ht="10.5" customHeight="1" x14ac:dyDescent="0.4"/>
    <row r="13" spans="1:12" x14ac:dyDescent="0.4">
      <c r="A13" s="49" t="s">
        <v>141</v>
      </c>
      <c r="F13" s="61">
        <f>Inputs!C31</f>
        <v>0</v>
      </c>
    </row>
    <row r="14" spans="1:12" x14ac:dyDescent="0.4">
      <c r="A14" s="49" t="s">
        <v>142</v>
      </c>
      <c r="E14" s="49" t="str">
        <f>IF(Inputs!F9=98,"50/50 section","Main section")</f>
        <v>Main section</v>
      </c>
      <c r="F14" s="61">
        <f>ROUND(F13/Inputs!F9,2)</f>
        <v>0</v>
      </c>
    </row>
    <row r="15" spans="1:12" ht="10.5" customHeight="1" x14ac:dyDescent="0.4">
      <c r="F15" s="10"/>
    </row>
    <row r="16" spans="1:12" x14ac:dyDescent="0.4">
      <c r="A16" s="49" t="s">
        <v>143</v>
      </c>
      <c r="F16" s="61">
        <f>Inputs!F31</f>
        <v>0</v>
      </c>
    </row>
    <row r="17" spans="1:6" x14ac:dyDescent="0.4">
      <c r="A17" s="49" t="s">
        <v>144</v>
      </c>
      <c r="F17" s="61">
        <f>Inputs!G31</f>
        <v>0</v>
      </c>
    </row>
    <row r="18" spans="1:6" ht="10.5" customHeight="1" x14ac:dyDescent="0.4"/>
    <row r="19" spans="1:6" ht="18.5" x14ac:dyDescent="0.45">
      <c r="A19" s="51" t="s">
        <v>145</v>
      </c>
    </row>
    <row r="20" spans="1:6" x14ac:dyDescent="0.4">
      <c r="A20" s="49" t="s">
        <v>146</v>
      </c>
      <c r="F20" s="55" t="str">
        <f>IF(D11="Regular contributions","N/A","")</f>
        <v/>
      </c>
    </row>
    <row r="21" spans="1:6" x14ac:dyDescent="0.4">
      <c r="A21" s="56" t="s">
        <v>147</v>
      </c>
    </row>
    <row r="22" spans="1:6" ht="10.5" customHeight="1" x14ac:dyDescent="0.4"/>
    <row r="23" spans="1:6" ht="18.5" x14ac:dyDescent="0.45">
      <c r="A23" s="51" t="s">
        <v>61</v>
      </c>
    </row>
    <row r="24" spans="1:6" x14ac:dyDescent="0.4">
      <c r="A24" s="49" t="s">
        <v>148</v>
      </c>
    </row>
    <row r="25" spans="1:6" x14ac:dyDescent="0.4">
      <c r="A25" s="56" t="s">
        <v>149</v>
      </c>
    </row>
    <row r="26" spans="1:6" x14ac:dyDescent="0.4">
      <c r="A26" s="56"/>
    </row>
    <row r="27" spans="1:6" x14ac:dyDescent="0.4">
      <c r="A27" s="49" t="s">
        <v>150</v>
      </c>
      <c r="D27" s="62"/>
    </row>
    <row r="28" spans="1:6" x14ac:dyDescent="0.4">
      <c r="A28" s="49" t="s">
        <v>151</v>
      </c>
      <c r="D28" s="62"/>
    </row>
    <row r="29" spans="1:6" x14ac:dyDescent="0.4">
      <c r="A29" s="49" t="s">
        <v>152</v>
      </c>
      <c r="D29" s="57" t="str">
        <f>IF(D11="Lump sum","N/A",'Member Options'!D33)</f>
        <v>N/A</v>
      </c>
      <c r="E29" s="49" t="str">
        <f>IF(D29=1,"year","years")</f>
        <v>years</v>
      </c>
    </row>
    <row r="30" spans="1:6" x14ac:dyDescent="0.4">
      <c r="A30" s="49" t="s">
        <v>153</v>
      </c>
      <c r="D30" s="58" t="str">
        <f>IF(D11="Lump sum","N/A",F14)</f>
        <v>N/A</v>
      </c>
    </row>
    <row r="31" spans="1:6" x14ac:dyDescent="0.4">
      <c r="A31" s="49" t="s">
        <v>154</v>
      </c>
      <c r="D31" s="58" t="str">
        <f>IF(D11="Lump sum","N/A",ROUND(D30/D29,2))</f>
        <v>N/A</v>
      </c>
    </row>
    <row r="32" spans="1:6" x14ac:dyDescent="0.4">
      <c r="A32" s="49" t="s">
        <v>155</v>
      </c>
      <c r="D32" s="58" t="str">
        <f>Inputs!B8</f>
        <v>monthly</v>
      </c>
    </row>
    <row r="33" spans="1:6" x14ac:dyDescent="0.4">
      <c r="A33" s="49" t="s">
        <v>156</v>
      </c>
      <c r="D33" s="58" t="str">
        <f>IF(D11="Lump sum","N/A",'Member Options'!D34)</f>
        <v>N/A</v>
      </c>
    </row>
    <row r="34" spans="1:6" x14ac:dyDescent="0.4">
      <c r="A34" s="49" t="s">
        <v>157</v>
      </c>
      <c r="D34" s="58" t="e">
        <f>VLOOKUP(D29,Inputs!B35:G38,6)</f>
        <v>#N/A</v>
      </c>
    </row>
    <row r="35" spans="1:6" x14ac:dyDescent="0.4">
      <c r="D35" s="58"/>
    </row>
    <row r="36" spans="1:6" x14ac:dyDescent="0.4">
      <c r="A36" s="50" t="s">
        <v>158</v>
      </c>
      <c r="D36" s="58"/>
    </row>
    <row r="37" spans="1:6" ht="75.75" customHeight="1" x14ac:dyDescent="0.4">
      <c r="A37" s="98"/>
      <c r="B37" s="98"/>
      <c r="C37" s="98"/>
      <c r="D37" s="98"/>
      <c r="E37" s="98"/>
      <c r="F37" s="98"/>
    </row>
    <row r="39" spans="1:6" ht="18.5" x14ac:dyDescent="0.45">
      <c r="A39" s="51" t="s">
        <v>159</v>
      </c>
    </row>
    <row r="40" spans="1:6" x14ac:dyDescent="0.4">
      <c r="A40" s="49" t="s">
        <v>160</v>
      </c>
    </row>
    <row r="41" spans="1:6" x14ac:dyDescent="0.4">
      <c r="A41" s="49" t="s">
        <v>161</v>
      </c>
      <c r="B41" s="95"/>
      <c r="C41" s="96"/>
      <c r="D41" s="97"/>
    </row>
    <row r="42" spans="1:6" x14ac:dyDescent="0.4">
      <c r="A42" s="49" t="s">
        <v>162</v>
      </c>
      <c r="B42" s="95"/>
      <c r="C42" s="96"/>
      <c r="D42" s="97"/>
    </row>
    <row r="43" spans="1:6" x14ac:dyDescent="0.4">
      <c r="A43" s="49" t="s">
        <v>163</v>
      </c>
      <c r="B43" s="95"/>
      <c r="C43" s="96"/>
      <c r="D43" s="97"/>
    </row>
  </sheetData>
  <mergeCells count="4">
    <mergeCell ref="B41:D41"/>
    <mergeCell ref="B42:D42"/>
    <mergeCell ref="B43:D43"/>
    <mergeCell ref="A37:F37"/>
  </mergeCells>
  <dataValidations count="1">
    <dataValidation type="list" allowBlank="1" showInputMessage="1" showErrorMessage="1" sqref="D11" xr:uid="{C7096215-6F2D-47F5-9C9B-AFF411EE5A54}">
      <formula1>$L$2:$L$3</formula1>
    </dataValidation>
  </dataValidations>
  <pageMargins left="0.51181102362204722" right="0.5118110236220472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f892bc6d-4373-4448-9da1-3e4deb534658">
      <Terms xmlns="http://schemas.microsoft.com/office/infopath/2007/PartnerControls"/>
    </lcf76f155ced4ddcb4097134ff3c332f>
    <Date xmlns="f892bc6d-4373-4448-9da1-3e4deb534658" xsi:nil="true"/>
    <MeetingDate xmlns="f892bc6d-4373-4448-9da1-3e4deb534658" xsi:nil="true"/>
    <Topic xmlns="f892bc6d-4373-4448-9da1-3e4deb5346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7975E344276F4A8689D4A7054B0E58" ma:contentTypeVersion="24" ma:contentTypeDescription="Create a new document." ma:contentTypeScope="" ma:versionID="0beb7b2f8023e6ab9baa537e7c57f7d1">
  <xsd:schema xmlns:xsd="http://www.w3.org/2001/XMLSchema" xmlns:xs="http://www.w3.org/2001/XMLSchema" xmlns:p="http://schemas.microsoft.com/office/2006/metadata/properties" xmlns:ns2="f892bc6d-4373-4448-9da1-3e4deb534658" xmlns:ns3="4c0fc6d1-1ff6-4501-9111-f8704c4ff172" targetNamespace="http://schemas.microsoft.com/office/2006/metadata/properties" ma:root="true" ma:fieldsID="42a649bb096d8cc6dcfce68a7299c945" ns2:_="" ns3:_="">
    <xsd:import namespace="f892bc6d-4373-4448-9da1-3e4deb534658"/>
    <xsd:import namespace="4c0fc6d1-1ff6-4501-9111-f8704c4ff172"/>
    <xsd:element name="properties">
      <xsd:complexType>
        <xsd:sequence>
          <xsd:element name="documentManagement">
            <xsd:complexType>
              <xsd:all>
                <xsd:element ref="ns2:Date" minOccurs="0"/>
                <xsd:element ref="ns2:Topic"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etingDate"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2bc6d-4373-4448-9da1-3e4deb534658" elementFormDefault="qualified">
    <xsd:import namespace="http://schemas.microsoft.com/office/2006/documentManagement/types"/>
    <xsd:import namespace="http://schemas.microsoft.com/office/infopath/2007/PartnerControls"/>
    <xsd:element name="Date" ma:index="1" nillable="true" ma:displayName="Date" ma:format="DateOnly" ma:internalName="Date">
      <xsd:simpleType>
        <xsd:restriction base="dms:DateTime"/>
      </xsd:simpleType>
    </xsd:element>
    <xsd:element name="Topic" ma:index="3" nillable="true" ma:displayName="Topic" ma:format="Dropdown" ma:internalName="Topic">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hidden="true" ma:internalName="MediaServiceKeyPoints"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etingDate" ma:index="17" nillable="true" ma:displayName="Meeting Date" ma:format="Dropdown" ma:internalName="MeetingDate">
      <xsd:simpleType>
        <xsd:restriction base="dms:Text">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A04E9-6520-4AB2-B950-6CD94D4AE64D}">
  <ds:schemaRefs>
    <ds:schemaRef ds:uri="http://schemas.microsoft.com/office/2006/metadata/properties"/>
    <ds:schemaRef ds:uri="http://schemas.microsoft.com/office/infopath/2007/PartnerControls"/>
    <ds:schemaRef ds:uri="4c0fc6d1-1ff6-4501-9111-f8704c4ff172"/>
    <ds:schemaRef ds:uri="f892bc6d-4373-4448-9da1-3e4deb534658"/>
  </ds:schemaRefs>
</ds:datastoreItem>
</file>

<file path=customXml/itemProps2.xml><?xml version="1.0" encoding="utf-8"?>
<ds:datastoreItem xmlns:ds="http://schemas.openxmlformats.org/officeDocument/2006/customXml" ds:itemID="{F095E248-D398-413E-AC6B-E1BF3A43959C}">
  <ds:schemaRefs>
    <ds:schemaRef ds:uri="http://schemas.microsoft.com/sharepoint/v3/contenttype/forms"/>
  </ds:schemaRefs>
</ds:datastoreItem>
</file>

<file path=customXml/itemProps3.xml><?xml version="1.0" encoding="utf-8"?>
<ds:datastoreItem xmlns:ds="http://schemas.openxmlformats.org/officeDocument/2006/customXml" ds:itemID="{713A2EF7-2522-4C6A-A42E-32595AA47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2bc6d-4373-4448-9da1-3e4deb53465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Notes</vt:lpstr>
      <vt:lpstr>Spreadsheet notes</vt:lpstr>
      <vt:lpstr>Inputs</vt:lpstr>
      <vt:lpstr>Member Lump sum only</vt:lpstr>
      <vt:lpstr>Member Options</vt:lpstr>
      <vt:lpstr>Info for LGPS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Abbey</dc:creator>
  <cp:keywords/>
  <dc:description/>
  <cp:lastModifiedBy>Joanne Brazier</cp:lastModifiedBy>
  <cp:revision/>
  <dcterms:created xsi:type="dcterms:W3CDTF">2026-02-26T10:39:59Z</dcterms:created>
  <dcterms:modified xsi:type="dcterms:W3CDTF">2026-04-20T14:26:17Z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0x010100197975E344276F4A8689D4A7054B0E58</vt:lpwstr>
  </property>
  <property fmtid="{D5CDD505-2E9C-101B-9397-08002B2CF9AE}" pid="3" name="MediaServiceImageTags">
    <vt:lpwstr/>
  </property>
</Properties>
</file>